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/>
  </bookViews>
  <sheets>
    <sheet name="2019各区及市汇总A4纸" sheetId="1" r:id="rId1"/>
  </sheets>
  <definedNames>
    <definedName name="_xlnm.Print_Area" localSheetId="0">'2019各区及市汇总A4纸'!$A:$AF</definedName>
    <definedName name="_xlnm.Print_Titles" localSheetId="0">'2019各区及市汇总A4纸'!$1:6</definedName>
  </definedNames>
  <calcPr calcId="144525"/>
  <extLst/>
</workbook>
</file>

<file path=xl/sharedStrings.xml><?xml version="1.0" encoding="utf-8"?>
<sst xmlns="http://schemas.openxmlformats.org/spreadsheetml/2006/main" count="89">
  <si>
    <t>2019年石家庄市本级城乡居民基本医疗保险缴费及财政补助汇总表</t>
  </si>
  <si>
    <t>单位：人、元</t>
  </si>
  <si>
    <t>单位</t>
  </si>
  <si>
    <t>身份类别</t>
  </si>
  <si>
    <t>人数</t>
  </si>
  <si>
    <t>缴费合计</t>
  </si>
  <si>
    <t>其                          中</t>
  </si>
  <si>
    <t>合计</t>
  </si>
  <si>
    <t>基本保
险  费</t>
  </si>
  <si>
    <t>财政补助</t>
  </si>
  <si>
    <t>医疗救助</t>
  </si>
  <si>
    <t>个人(家庭)缴纳</t>
  </si>
  <si>
    <t>中  央  财 政 补 助</t>
  </si>
  <si>
    <t>省 级 补 助</t>
  </si>
  <si>
    <t>市 级 补 助</t>
  </si>
  <si>
    <t>区（县） 级 补 助</t>
  </si>
  <si>
    <t>小计</t>
  </si>
  <si>
    <t>基本缴
费标准</t>
  </si>
  <si>
    <t>基本缴
费金额</t>
  </si>
  <si>
    <t>央财
标准</t>
  </si>
  <si>
    <t>中央财政
补助金额</t>
  </si>
  <si>
    <t>医疗救助标准</t>
  </si>
  <si>
    <t>医疗救助补助金额</t>
  </si>
  <si>
    <t>省财
标准</t>
  </si>
  <si>
    <t>省级财政
补助金额</t>
  </si>
  <si>
    <t>市财
标准</t>
  </si>
  <si>
    <t>市级财政
补助金额</t>
  </si>
  <si>
    <t>区财
标准</t>
  </si>
  <si>
    <t>区级财政
补助金额</t>
  </si>
  <si>
    <t>裕华区</t>
  </si>
  <si>
    <t>一、在校学生及18周岁以下非在校居民</t>
  </si>
  <si>
    <t>．．</t>
  </si>
  <si>
    <t>. .</t>
  </si>
  <si>
    <t>..</t>
  </si>
  <si>
    <t>1、正常（2018年）</t>
  </si>
  <si>
    <t/>
  </si>
  <si>
    <t>1、正常</t>
  </si>
  <si>
    <t>2、领取城市最低生活保障金</t>
  </si>
  <si>
    <t>3、一、二级伤残</t>
  </si>
  <si>
    <t>二、其他居民</t>
  </si>
  <si>
    <t>4、女50周岁、男60周岁以上居民</t>
  </si>
  <si>
    <t>合计:</t>
  </si>
  <si>
    <t>2016年区配套未到位资金(根据石审〔2019〕1号）</t>
  </si>
  <si>
    <t>合计：</t>
  </si>
  <si>
    <t>桥西区</t>
  </si>
  <si>
    <t xml:space="preserve"> . .</t>
  </si>
  <si>
    <t>5、低收入家庭60周岁以上居民</t>
  </si>
  <si>
    <t>长安区</t>
  </si>
  <si>
    <t xml:space="preserve">  合计:</t>
  </si>
  <si>
    <t>新华区</t>
  </si>
  <si>
    <t>高新区</t>
  </si>
  <si>
    <t xml:space="preserve">                </t>
  </si>
  <si>
    <t>矿区</t>
  </si>
  <si>
    <t>藁城区</t>
  </si>
  <si>
    <t>5、低收入家庭中未成年人</t>
  </si>
  <si>
    <t>三、城乡居民</t>
  </si>
  <si>
    <t>1、普通人员</t>
  </si>
  <si>
    <t>1、普通人员（2018年）</t>
  </si>
  <si>
    <t>2、五保供养对象</t>
  </si>
  <si>
    <t>3.五保供养对象</t>
  </si>
  <si>
    <t>4.五保供养对象</t>
  </si>
  <si>
    <t>5、领取城市最低生活保障金</t>
  </si>
  <si>
    <t>6、一、二级伤残</t>
  </si>
  <si>
    <t>2018年提高贫困人员医疗保障待遇新增资金</t>
  </si>
  <si>
    <t>鹿泉区</t>
  </si>
  <si>
    <t>3、普通人员</t>
  </si>
  <si>
    <t>4、低收入家庭60周岁以上居民</t>
  </si>
  <si>
    <r>
      <rPr>
        <sz val="8"/>
        <rFont val="宋体"/>
        <charset val="134"/>
      </rPr>
      <t>2016年区配套未到位资金(根据石审</t>
    </r>
    <r>
      <rPr>
        <sz val="8"/>
        <rFont val="仿宋_GB2312"/>
        <charset val="134"/>
      </rPr>
      <t>〔</t>
    </r>
    <r>
      <rPr>
        <sz val="8"/>
        <rFont val="宋体"/>
        <charset val="134"/>
      </rPr>
      <t>2019</t>
    </r>
    <r>
      <rPr>
        <sz val="8"/>
        <rFont val="仿宋_GB2312"/>
        <charset val="134"/>
      </rPr>
      <t>〕</t>
    </r>
    <r>
      <rPr>
        <sz val="8"/>
        <rFont val="宋体"/>
        <charset val="134"/>
      </rPr>
      <t>1号）</t>
    </r>
  </si>
  <si>
    <t>正定县</t>
  </si>
  <si>
    <t>5、正常</t>
  </si>
  <si>
    <t>2018年</t>
  </si>
  <si>
    <t>2017年</t>
  </si>
  <si>
    <t>财政</t>
  </si>
  <si>
    <t>救助</t>
  </si>
  <si>
    <t>2017、2018年提高贫困人员医疗保障待遇新增资金</t>
  </si>
  <si>
    <t>化工园区</t>
  </si>
  <si>
    <t>栾城区</t>
  </si>
  <si>
    <t>3、领取城市最低生活保障金</t>
  </si>
  <si>
    <t>4、低收入家庭中未成年人</t>
  </si>
  <si>
    <t>正定新区</t>
  </si>
  <si>
    <t>市本级汇总</t>
  </si>
  <si>
    <t>3、低收入家庭60周岁以上老年人</t>
  </si>
  <si>
    <t>市本级汇总总表</t>
  </si>
  <si>
    <t>居民合计</t>
  </si>
  <si>
    <t>央属大学生</t>
  </si>
  <si>
    <t>省属大学生</t>
  </si>
  <si>
    <t>市属大学生</t>
  </si>
  <si>
    <t>大学生合计</t>
  </si>
  <si>
    <t>总计: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</si>
</sst>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177" formatCode="0.00;[Red]0.00"/>
    <numFmt numFmtId="178" formatCode="0.0_ "/>
  </numFmts>
  <fonts count="11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6"/>
      <name val="宋体"/>
      <charset val="134"/>
    </font>
    <font>
      <sz val="7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8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9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30">
    <xf numFmtId="0" fontId="0" fillId="0" borderId="0" xfId="0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ont="1" applyFill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ont="1" applyFill="1" applyAlignment="1"/>
    <xf numFmtId="0" fontId="0" fillId="0" borderId="0" xfId="0" applyFont="1" applyFill="1" applyBorder="1" applyAlignment="1"/>
    <xf numFmtId="0" fontId="0" fillId="2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1" applyNumberFormat="1" applyFont="1" applyFill="1" applyBorder="1" applyAlignment="1" applyProtection="1">
      <alignment horizontal="center" vertical="center" wrapText="1"/>
    </xf>
    <xf numFmtId="0" fontId="5" fillId="0" borderId="3" xfId="1" applyNumberFormat="1" applyFont="1" applyFill="1" applyBorder="1" applyAlignment="1" applyProtection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1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2" xfId="1" applyNumberFormat="1" applyFont="1" applyFill="1" applyBorder="1" applyAlignment="1" applyProtection="1">
      <alignment horizontal="center" wrapText="1"/>
    </xf>
    <xf numFmtId="0" fontId="7" fillId="0" borderId="2" xfId="1" applyNumberFormat="1" applyFont="1" applyFill="1" applyBorder="1" applyAlignment="1" applyProtection="1">
      <alignment horizontal="center" wrapText="1"/>
    </xf>
    <xf numFmtId="0" fontId="0" fillId="0" borderId="5" xfId="0" applyFont="1" applyFill="1" applyBorder="1" applyAlignment="1">
      <alignment horizontal="left" vertical="center" wrapText="1"/>
    </xf>
    <xf numFmtId="0" fontId="6" fillId="0" borderId="4" xfId="1" applyNumberFormat="1" applyFont="1" applyFill="1" applyBorder="1" applyAlignment="1" applyProtection="1">
      <alignment wrapText="1"/>
    </xf>
    <xf numFmtId="0" fontId="7" fillId="0" borderId="3" xfId="1" applyNumberFormat="1" applyFont="1" applyFill="1" applyBorder="1" applyAlignment="1" applyProtection="1">
      <alignment horizontal="center" wrapText="1"/>
    </xf>
    <xf numFmtId="0" fontId="7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>
      <alignment horizontal="center" wrapText="1"/>
    </xf>
    <xf numFmtId="0" fontId="0" fillId="2" borderId="6" xfId="0" applyFont="1" applyFill="1" applyBorder="1" applyAlignment="1">
      <alignment horizontal="left" vertical="center" wrapText="1"/>
    </xf>
    <xf numFmtId="0" fontId="7" fillId="2" borderId="3" xfId="1" applyNumberFormat="1" applyFont="1" applyFill="1" applyBorder="1" applyAlignment="1" applyProtection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1" applyNumberFormat="1" applyFont="1" applyFill="1" applyBorder="1" applyAlignment="1" applyProtection="1">
      <alignment horizont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6" fillId="0" borderId="7" xfId="1" applyNumberFormat="1" applyFont="1" applyFill="1" applyBorder="1" applyAlignment="1" applyProtection="1">
      <alignment horizontal="center" wrapText="1"/>
    </xf>
    <xf numFmtId="0" fontId="6" fillId="0" borderId="1" xfId="1" applyNumberFormat="1" applyFont="1" applyFill="1" applyBorder="1" applyAlignment="1" applyProtection="1">
      <alignment horizontal="center" wrapText="1"/>
    </xf>
    <xf numFmtId="0" fontId="0" fillId="0" borderId="8" xfId="0" applyFont="1" applyFill="1" applyBorder="1" applyAlignment="1">
      <alignment horizontal="left" vertical="center" wrapText="1"/>
    </xf>
    <xf numFmtId="0" fontId="6" fillId="0" borderId="3" xfId="1" applyNumberFormat="1" applyFont="1" applyFill="1" applyBorder="1" applyAlignment="1" applyProtection="1">
      <alignment wrapText="1"/>
    </xf>
    <xf numFmtId="0" fontId="6" fillId="0" borderId="9" xfId="1" applyNumberFormat="1" applyFont="1" applyFill="1" applyBorder="1" applyAlignment="1" applyProtection="1">
      <alignment wrapText="1"/>
    </xf>
    <xf numFmtId="0" fontId="7" fillId="0" borderId="10" xfId="1" applyNumberFormat="1" applyFont="1" applyFill="1" applyBorder="1" applyAlignment="1" applyProtection="1">
      <alignment horizontal="center" wrapText="1"/>
    </xf>
    <xf numFmtId="0" fontId="7" fillId="0" borderId="6" xfId="1" applyNumberFormat="1" applyFont="1" applyFill="1" applyBorder="1" applyAlignment="1" applyProtection="1">
      <alignment horizontal="center" wrapText="1"/>
    </xf>
    <xf numFmtId="0" fontId="7" fillId="0" borderId="11" xfId="1" applyNumberFormat="1" applyFont="1" applyFill="1" applyBorder="1" applyAlignment="1" applyProtection="1">
      <alignment horizontal="center" wrapText="1"/>
    </xf>
    <xf numFmtId="0" fontId="7" fillId="0" borderId="12" xfId="1" applyNumberFormat="1" applyFont="1" applyFill="1" applyBorder="1" applyAlignment="1" applyProtection="1">
      <alignment horizontal="center" wrapText="1"/>
    </xf>
    <xf numFmtId="0" fontId="6" fillId="0" borderId="13" xfId="1" applyNumberFormat="1" applyFont="1" applyFill="1" applyBorder="1" applyAlignment="1" applyProtection="1">
      <alignment horizontal="center" wrapText="1"/>
    </xf>
    <xf numFmtId="0" fontId="6" fillId="0" borderId="5" xfId="1" applyNumberFormat="1" applyFont="1" applyFill="1" applyBorder="1" applyAlignment="1" applyProtection="1">
      <alignment horizontal="center" wrapText="1"/>
    </xf>
    <xf numFmtId="0" fontId="7" fillId="0" borderId="14" xfId="1" applyNumberFormat="1" applyFont="1" applyFill="1" applyBorder="1" applyAlignment="1" applyProtection="1">
      <alignment horizontal="center" wrapText="1"/>
    </xf>
    <xf numFmtId="0" fontId="7" fillId="0" borderId="9" xfId="1" applyNumberFormat="1" applyFont="1" applyFill="1" applyBorder="1" applyAlignment="1" applyProtection="1">
      <alignment horizontal="center" wrapText="1"/>
    </xf>
    <xf numFmtId="0" fontId="7" fillId="0" borderId="9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wrapText="1"/>
    </xf>
    <xf numFmtId="0" fontId="7" fillId="2" borderId="2" xfId="1" applyNumberFormat="1" applyFont="1" applyFill="1" applyBorder="1" applyAlignment="1" applyProtection="1">
      <alignment horizontal="center" wrapText="1"/>
    </xf>
    <xf numFmtId="0" fontId="7" fillId="2" borderId="4" xfId="1" applyNumberFormat="1" applyFont="1" applyFill="1" applyBorder="1" applyAlignment="1" applyProtection="1">
      <alignment horizontal="center" wrapText="1"/>
    </xf>
    <xf numFmtId="0" fontId="7" fillId="0" borderId="1" xfId="1" applyNumberFormat="1" applyFont="1" applyFill="1" applyBorder="1" applyAlignment="1" applyProtection="1">
      <alignment horizontal="center" wrapText="1"/>
    </xf>
    <xf numFmtId="0" fontId="7" fillId="0" borderId="15" xfId="1" applyNumberFormat="1" applyFont="1" applyFill="1" applyBorder="1" applyAlignment="1" applyProtection="1">
      <alignment horizontal="center" wrapText="1"/>
    </xf>
    <xf numFmtId="0" fontId="7" fillId="0" borderId="16" xfId="1" applyNumberFormat="1" applyFont="1" applyFill="1" applyBorder="1" applyAlignment="1" applyProtection="1">
      <alignment horizontal="center" wrapText="1"/>
    </xf>
    <xf numFmtId="0" fontId="7" fillId="0" borderId="17" xfId="1" applyNumberFormat="1" applyFont="1" applyFill="1" applyBorder="1" applyAlignment="1" applyProtection="1">
      <alignment horizontal="center" wrapText="1"/>
    </xf>
    <xf numFmtId="0" fontId="7" fillId="0" borderId="18" xfId="1" applyNumberFormat="1" applyFont="1" applyFill="1" applyBorder="1" applyAlignment="1" applyProtection="1">
      <alignment horizontal="center" wrapText="1"/>
    </xf>
    <xf numFmtId="0" fontId="7" fillId="0" borderId="4" xfId="1" applyNumberFormat="1" applyFont="1" applyFill="1" applyBorder="1" applyAlignment="1" applyProtection="1">
      <alignment horizontal="center" wrapText="1"/>
    </xf>
    <xf numFmtId="0" fontId="7" fillId="2" borderId="3" xfId="1" applyNumberFormat="1" applyFont="1" applyFill="1" applyBorder="1" applyAlignment="1" applyProtection="1">
      <alignment horizontal="left" wrapText="1"/>
    </xf>
    <xf numFmtId="0" fontId="0" fillId="2" borderId="4" xfId="0" applyFont="1" applyFill="1" applyBorder="1" applyAlignment="1">
      <alignment horizontal="left" wrapText="1"/>
    </xf>
    <xf numFmtId="0" fontId="7" fillId="2" borderId="4" xfId="0" applyFont="1" applyFill="1" applyBorder="1" applyAlignment="1">
      <alignment horizontal="left" wrapText="1"/>
    </xf>
    <xf numFmtId="0" fontId="7" fillId="0" borderId="12" xfId="4" applyNumberFormat="1" applyFont="1" applyFill="1" applyBorder="1" applyAlignment="1" applyProtection="1">
      <alignment horizontal="center" wrapText="1"/>
    </xf>
    <xf numFmtId="0" fontId="2" fillId="0" borderId="0" xfId="1" applyNumberFormat="1" applyFont="1" applyFill="1" applyBorder="1" applyAlignment="1" applyProtection="1">
      <alignment vertical="center" wrapText="1"/>
    </xf>
    <xf numFmtId="0" fontId="7" fillId="0" borderId="2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8" fillId="0" borderId="0" xfId="1" applyNumberFormat="1" applyFont="1" applyFill="1" applyBorder="1" applyAlignment="1" applyProtection="1">
      <alignment horizontal="center" vertical="center" wrapText="1"/>
    </xf>
    <xf numFmtId="0" fontId="0" fillId="0" borderId="9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center" wrapText="1"/>
    </xf>
    <xf numFmtId="177" fontId="7" fillId="0" borderId="2" xfId="1" applyNumberFormat="1" applyFont="1" applyFill="1" applyBorder="1" applyAlignment="1" applyProtection="1">
      <alignment horizontal="center" wrapText="1"/>
    </xf>
    <xf numFmtId="0" fontId="7" fillId="2" borderId="2" xfId="0" applyFont="1" applyFill="1" applyBorder="1" applyAlignment="1">
      <alignment horizontal="center" wrapText="1"/>
    </xf>
    <xf numFmtId="177" fontId="7" fillId="2" borderId="2" xfId="1" applyNumberFormat="1" applyFont="1" applyFill="1" applyBorder="1" applyAlignment="1" applyProtection="1">
      <alignment horizontal="center" wrapText="1"/>
    </xf>
    <xf numFmtId="0" fontId="7" fillId="0" borderId="2" xfId="0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left" wrapText="1"/>
    </xf>
    <xf numFmtId="0" fontId="7" fillId="0" borderId="19" xfId="4" applyNumberFormat="1" applyFont="1" applyFill="1" applyBorder="1" applyAlignment="1" applyProtection="1">
      <alignment horizontal="center" wrapText="1"/>
    </xf>
    <xf numFmtId="0" fontId="7" fillId="2" borderId="9" xfId="1" applyNumberFormat="1" applyFont="1" applyFill="1" applyBorder="1" applyAlignment="1" applyProtection="1">
      <alignment horizontal="center" wrapText="1"/>
    </xf>
    <xf numFmtId="0" fontId="7" fillId="2" borderId="3" xfId="4" applyNumberFormat="1" applyFont="1" applyFill="1" applyBorder="1" applyAlignment="1" applyProtection="1">
      <alignment horizontal="center" wrapText="1"/>
    </xf>
    <xf numFmtId="0" fontId="7" fillId="0" borderId="19" xfId="1" applyNumberFormat="1" applyFont="1" applyFill="1" applyBorder="1" applyAlignment="1" applyProtection="1">
      <alignment horizontal="center" wrapText="1"/>
    </xf>
    <xf numFmtId="0" fontId="7" fillId="0" borderId="7" xfId="1" applyNumberFormat="1" applyFont="1" applyFill="1" applyBorder="1" applyAlignment="1" applyProtection="1">
      <alignment horizontal="center" wrapText="1"/>
    </xf>
    <xf numFmtId="0" fontId="7" fillId="0" borderId="20" xfId="1" applyNumberFormat="1" applyFont="1" applyFill="1" applyBorder="1" applyAlignment="1" applyProtection="1">
      <alignment horizontal="center" wrapText="1"/>
    </xf>
    <xf numFmtId="0" fontId="7" fillId="2" borderId="9" xfId="0" applyFont="1" applyFill="1" applyBorder="1" applyAlignment="1">
      <alignment horizontal="center" wrapText="1"/>
    </xf>
    <xf numFmtId="49" fontId="7" fillId="2" borderId="3" xfId="1" applyNumberFormat="1" applyFont="1" applyFill="1" applyBorder="1" applyAlignment="1" applyProtection="1">
      <alignment horizontal="center" wrapText="1"/>
    </xf>
    <xf numFmtId="49" fontId="7" fillId="2" borderId="9" xfId="1" applyNumberFormat="1" applyFont="1" applyFill="1" applyBorder="1" applyAlignment="1" applyProtection="1">
      <alignment horizontal="center" wrapText="1"/>
    </xf>
    <xf numFmtId="0" fontId="7" fillId="2" borderId="21" xfId="1" applyNumberFormat="1" applyFont="1" applyFill="1" applyBorder="1" applyAlignment="1" applyProtection="1">
      <alignment horizontal="center" wrapText="1"/>
    </xf>
    <xf numFmtId="0" fontId="7" fillId="2" borderId="12" xfId="1" applyNumberFormat="1" applyFont="1" applyFill="1" applyBorder="1" applyAlignment="1" applyProtection="1">
      <alignment horizontal="center" wrapText="1"/>
    </xf>
    <xf numFmtId="0" fontId="2" fillId="0" borderId="18" xfId="1" applyNumberFormat="1" applyFont="1" applyFill="1" applyBorder="1" applyAlignment="1" applyProtection="1">
      <alignment horizontal="center" vertical="center" wrapText="1"/>
    </xf>
    <xf numFmtId="0" fontId="2" fillId="0" borderId="18" xfId="1" applyNumberFormat="1" applyFont="1" applyFill="1" applyBorder="1" applyAlignment="1" applyProtection="1">
      <alignment vertical="center" wrapText="1"/>
    </xf>
    <xf numFmtId="0" fontId="8" fillId="0" borderId="0" xfId="1" applyNumberFormat="1" applyFont="1" applyFill="1" applyBorder="1" applyAlignment="1" applyProtection="1">
      <alignment horizontal="center" wrapText="1"/>
    </xf>
    <xf numFmtId="0" fontId="7" fillId="0" borderId="22" xfId="1" applyNumberFormat="1" applyFont="1" applyFill="1" applyBorder="1" applyAlignment="1" applyProtection="1">
      <alignment horizontal="center" wrapText="1"/>
    </xf>
    <xf numFmtId="0" fontId="0" fillId="0" borderId="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left" vertical="center" wrapText="1"/>
    </xf>
    <xf numFmtId="0" fontId="7" fillId="0" borderId="0" xfId="1" applyNumberFormat="1" applyFont="1" applyFill="1" applyBorder="1" applyAlignment="1" applyProtection="1">
      <alignment horizontal="center" wrapText="1"/>
    </xf>
    <xf numFmtId="0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/>
    <xf numFmtId="0" fontId="8" fillId="0" borderId="0" xfId="0" applyFont="1" applyFill="1" applyBorder="1" applyAlignment="1">
      <alignment horizontal="center"/>
    </xf>
    <xf numFmtId="0" fontId="8" fillId="0" borderId="0" xfId="1" applyNumberFormat="1" applyFont="1" applyFill="1" applyBorder="1" applyAlignment="1" applyProtection="1">
      <alignment vertical="center" wrapText="1"/>
    </xf>
    <xf numFmtId="0" fontId="8" fillId="0" borderId="18" xfId="1" applyNumberFormat="1" applyFont="1" applyFill="1" applyBorder="1" applyAlignment="1" applyProtection="1">
      <alignment horizontal="center" wrapText="1"/>
    </xf>
    <xf numFmtId="0" fontId="7" fillId="0" borderId="0" xfId="0" applyFont="1" applyFill="1" applyBorder="1" applyAlignment="1">
      <alignment horizontal="center"/>
    </xf>
    <xf numFmtId="0" fontId="7" fillId="0" borderId="0" xfId="1" applyNumberFormat="1" applyFont="1" applyFill="1" applyBorder="1" applyAlignment="1" applyProtection="1">
      <alignment vertical="center" wrapText="1"/>
    </xf>
    <xf numFmtId="0" fontId="0" fillId="0" borderId="9" xfId="0" applyFont="1" applyFill="1" applyBorder="1" applyAlignment="1">
      <alignment horizontal="center"/>
    </xf>
    <xf numFmtId="176" fontId="0" fillId="0" borderId="0" xfId="0" applyNumberFormat="1" applyFont="1" applyFill="1" applyBorder="1" applyAlignment="1">
      <alignment horizontal="center"/>
    </xf>
    <xf numFmtId="0" fontId="6" fillId="0" borderId="4" xfId="1" applyNumberFormat="1" applyFont="1" applyFill="1" applyBorder="1" applyAlignment="1" applyProtection="1">
      <alignment horizontal="center" wrapText="1"/>
    </xf>
    <xf numFmtId="0" fontId="0" fillId="2" borderId="5" xfId="0" applyFont="1" applyFill="1" applyBorder="1" applyAlignment="1">
      <alignment horizontal="left" vertical="center" wrapText="1"/>
    </xf>
    <xf numFmtId="0" fontId="7" fillId="2" borderId="1" xfId="1" applyNumberFormat="1" applyFont="1" applyFill="1" applyBorder="1" applyAlignment="1" applyProtection="1">
      <alignment horizontal="center" wrapText="1"/>
    </xf>
    <xf numFmtId="0" fontId="7" fillId="2" borderId="1" xfId="0" applyFont="1" applyFill="1" applyBorder="1" applyAlignment="1"/>
    <xf numFmtId="0" fontId="7" fillId="2" borderId="2" xfId="0" applyFont="1" applyFill="1" applyBorder="1" applyAlignment="1"/>
    <xf numFmtId="0" fontId="7" fillId="0" borderId="4" xfId="0" applyFont="1" applyFill="1" applyBorder="1" applyAlignment="1"/>
    <xf numFmtId="0" fontId="7" fillId="0" borderId="3" xfId="0" applyFont="1" applyFill="1" applyBorder="1" applyAlignment="1"/>
    <xf numFmtId="0" fontId="6" fillId="0" borderId="18" xfId="1" applyNumberFormat="1" applyFont="1" applyFill="1" applyBorder="1" applyAlignment="1" applyProtection="1">
      <alignment wrapText="1"/>
    </xf>
    <xf numFmtId="0" fontId="7" fillId="0" borderId="1" xfId="0" applyFont="1" applyFill="1" applyBorder="1" applyAlignment="1"/>
    <xf numFmtId="0" fontId="7" fillId="0" borderId="18" xfId="0" applyFont="1" applyFill="1" applyBorder="1" applyAlignment="1"/>
    <xf numFmtId="0" fontId="7" fillId="0" borderId="17" xfId="0" applyFont="1" applyFill="1" applyBorder="1" applyAlignment="1"/>
    <xf numFmtId="0" fontId="0" fillId="2" borderId="8" xfId="0" applyFont="1" applyFill="1" applyBorder="1" applyAlignment="1">
      <alignment horizontal="left" vertical="center" wrapText="1"/>
    </xf>
    <xf numFmtId="0" fontId="7" fillId="2" borderId="9" xfId="1" applyNumberFormat="1" applyFont="1" applyFill="1" applyBorder="1" applyAlignment="1" applyProtection="1">
      <alignment vertical="center" wrapText="1"/>
    </xf>
    <xf numFmtId="0" fontId="7" fillId="0" borderId="23" xfId="0" applyFont="1" applyFill="1" applyBorder="1" applyAlignment="1">
      <alignment horizontal="center"/>
    </xf>
    <xf numFmtId="0" fontId="7" fillId="0" borderId="17" xfId="0" applyFont="1" applyFill="1" applyBorder="1" applyAlignment="1">
      <alignment horizontal="center"/>
    </xf>
    <xf numFmtId="0" fontId="0" fillId="2" borderId="23" xfId="0" applyFont="1" applyFill="1" applyBorder="1" applyAlignment="1">
      <alignment horizontal="left" vertical="center" wrapText="1"/>
    </xf>
    <xf numFmtId="0" fontId="7" fillId="2" borderId="2" xfId="1" applyNumberFormat="1" applyFont="1" applyFill="1" applyBorder="1" applyAlignment="1" applyProtection="1">
      <alignment wrapText="1"/>
    </xf>
    <xf numFmtId="178" fontId="7" fillId="2" borderId="23" xfId="0" applyNumberFormat="1" applyFont="1" applyFill="1" applyBorder="1" applyAlignment="1">
      <alignment wrapText="1"/>
    </xf>
    <xf numFmtId="0" fontId="2" fillId="0" borderId="2" xfId="0" applyFont="1" applyFill="1" applyBorder="1" applyAlignment="1"/>
    <xf numFmtId="0" fontId="7" fillId="2" borderId="2" xfId="0" applyFont="1" applyFill="1" applyBorder="1" applyAlignment="1">
      <alignment horizontal="center"/>
    </xf>
    <xf numFmtId="0" fontId="7" fillId="2" borderId="7" xfId="0" applyFont="1" applyFill="1" applyBorder="1" applyAlignment="1"/>
    <xf numFmtId="0" fontId="7" fillId="2" borderId="3" xfId="0" applyFont="1" applyFill="1" applyBorder="1" applyAlignment="1">
      <alignment wrapText="1"/>
    </xf>
    <xf numFmtId="0" fontId="7" fillId="0" borderId="24" xfId="0" applyFont="1" applyFill="1" applyBorder="1" applyAlignment="1"/>
    <xf numFmtId="0" fontId="7" fillId="0" borderId="7" xfId="0" applyFont="1" applyFill="1" applyBorder="1" applyAlignment="1"/>
    <xf numFmtId="0" fontId="7" fillId="2" borderId="2" xfId="0" applyNumberFormat="1" applyFont="1" applyFill="1" applyBorder="1" applyAlignment="1"/>
    <xf numFmtId="0" fontId="7" fillId="0" borderId="2" xfId="0" applyNumberFormat="1" applyFont="1" applyFill="1" applyBorder="1" applyAlignment="1"/>
  </cellXfs>
  <cellStyles count="8">
    <cellStyle name="常规" xfId="0" builtinId="0"/>
    <cellStyle name="常规_Sheet1" xfId="1"/>
    <cellStyle name="千位分隔" xfId="2" builtinId="3"/>
    <cellStyle name="货币" xfId="3" builtinId="4"/>
    <cellStyle name="常规_Sheet1_1" xfId="4"/>
    <cellStyle name="千位分隔[0]" xfId="5" builtinId="6"/>
    <cellStyle name="百分比" xfId="6" builtinId="5"/>
    <cellStyle name="货币[0]" xfId="7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M295"/>
  <sheetViews>
    <sheetView tabSelected="1" zoomScale="115" zoomScaleNormal="115" workbookViewId="0">
      <pane xSplit="4" ySplit="6" topLeftCell="E288" activePane="bottomRight" state="frozen"/>
      <selection/>
      <selection pane="topRight"/>
      <selection pane="bottomLeft"/>
      <selection pane="bottomRight" activeCell="L276" sqref="L276"/>
    </sheetView>
  </sheetViews>
  <sheetFormatPr defaultColWidth="9" defaultRowHeight="14.25"/>
  <cols>
    <col min="1" max="1" width="2.5" style="9" customWidth="1"/>
    <col min="2" max="2" width="0.875" style="9" customWidth="1"/>
    <col min="3" max="3" width="7.125" style="9" customWidth="1"/>
    <col min="4" max="4" width="0.75" style="9" hidden="1" customWidth="1"/>
    <col min="5" max="5" width="6.75" style="9" customWidth="1"/>
    <col min="6" max="6" width="8.875" style="9" customWidth="1"/>
    <col min="7" max="7" width="8.58333333333333" style="9" customWidth="1"/>
    <col min="8" max="8" width="9.99166666666667" style="9" customWidth="1"/>
    <col min="9" max="9" width="8.14166666666667" style="9" customWidth="1"/>
    <col min="10" max="10" width="8.25" style="9" customWidth="1"/>
    <col min="11" max="11" width="3" style="9" customWidth="1"/>
    <col min="12" max="13" width="8.25" style="9" customWidth="1"/>
    <col min="14" max="14" width="3" style="9" customWidth="1"/>
    <col min="15" max="15" width="8.04166666666667" style="9" customWidth="1"/>
    <col min="16" max="16" width="2.375" style="9" customWidth="1"/>
    <col min="17" max="17" width="2.38333333333333" style="9" customWidth="1"/>
    <col min="18" max="18" width="8.5" style="9" customWidth="1"/>
    <col min="19" max="19" width="2.70833333333333" style="9" customWidth="1"/>
    <col min="20" max="20" width="8.125" style="9" customWidth="1"/>
    <col min="21" max="22" width="2.625" style="9" customWidth="1"/>
    <col min="23" max="23" width="9.25" style="9" customWidth="1"/>
    <col min="24" max="24" width="4.5" style="9" customWidth="1"/>
    <col min="25" max="25" width="9.25" style="9" customWidth="1"/>
    <col min="26" max="26" width="2.875" style="9" customWidth="1"/>
    <col min="27" max="27" width="2.75" style="9" customWidth="1"/>
    <col min="28" max="28" width="9.75" style="9" customWidth="1"/>
    <col min="29" max="29" width="4.375" style="9" customWidth="1"/>
    <col min="30" max="30" width="9.75" style="9" customWidth="1"/>
    <col min="31" max="31" width="4.875" style="9" customWidth="1"/>
    <col min="32" max="32" width="6.625" style="9" customWidth="1"/>
    <col min="33" max="33" width="9" style="9"/>
    <col min="34" max="34" width="11.5" style="9"/>
    <col min="35" max="35" width="9" style="9"/>
    <col min="36" max="36" width="9.375" style="9"/>
    <col min="37" max="16384" width="9" style="9"/>
  </cols>
  <sheetData>
    <row r="1" spans="1:32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</row>
    <row r="2" ht="43.5" customHeight="1" spans="1:32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</row>
    <row r="3" s="1" customFormat="1" ht="15" customHeight="1" spans="1:32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67" t="s">
        <v>1</v>
      </c>
      <c r="AF3" s="67"/>
    </row>
    <row r="4" s="2" customFormat="1" ht="15" customHeight="1" spans="1:32">
      <c r="A4" s="15" t="s">
        <v>2</v>
      </c>
      <c r="B4" s="16" t="s">
        <v>3</v>
      </c>
      <c r="C4" s="16"/>
      <c r="D4" s="16"/>
      <c r="E4" s="16" t="s">
        <v>4</v>
      </c>
      <c r="F4" s="17" t="s">
        <v>5</v>
      </c>
      <c r="G4" s="18"/>
      <c r="H4" s="18"/>
      <c r="I4" s="18"/>
      <c r="J4" s="16" t="s">
        <v>6</v>
      </c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</row>
    <row r="5" s="2" customFormat="1" ht="15" customHeight="1" spans="1:32">
      <c r="A5" s="19"/>
      <c r="B5" s="16"/>
      <c r="C5" s="16"/>
      <c r="D5" s="16"/>
      <c r="E5" s="16"/>
      <c r="F5" s="16" t="s">
        <v>7</v>
      </c>
      <c r="G5" s="16" t="s">
        <v>8</v>
      </c>
      <c r="H5" s="20" t="s">
        <v>9</v>
      </c>
      <c r="I5" s="20" t="s">
        <v>10</v>
      </c>
      <c r="J5" s="22" t="s">
        <v>11</v>
      </c>
      <c r="K5" s="22"/>
      <c r="L5" s="22"/>
      <c r="M5" s="22" t="s">
        <v>12</v>
      </c>
      <c r="N5" s="22"/>
      <c r="O5" s="22"/>
      <c r="P5" s="22"/>
      <c r="Q5" s="22"/>
      <c r="R5" s="22" t="s">
        <v>13</v>
      </c>
      <c r="S5" s="22"/>
      <c r="T5" s="22"/>
      <c r="U5" s="22"/>
      <c r="V5" s="22"/>
      <c r="W5" s="22" t="s">
        <v>14</v>
      </c>
      <c r="X5" s="22"/>
      <c r="Y5" s="22"/>
      <c r="Z5" s="22"/>
      <c r="AA5" s="22"/>
      <c r="AB5" s="22" t="s">
        <v>15</v>
      </c>
      <c r="AC5" s="22"/>
      <c r="AD5" s="22"/>
      <c r="AE5" s="22"/>
      <c r="AF5" s="22"/>
    </row>
    <row r="6" s="2" customFormat="1" ht="36" spans="1:32">
      <c r="A6" s="21"/>
      <c r="B6" s="16"/>
      <c r="C6" s="16"/>
      <c r="D6" s="16"/>
      <c r="E6" s="16"/>
      <c r="F6" s="16"/>
      <c r="G6" s="16"/>
      <c r="H6" s="22"/>
      <c r="I6" s="22"/>
      <c r="J6" s="16" t="s">
        <v>16</v>
      </c>
      <c r="K6" s="16" t="s">
        <v>17</v>
      </c>
      <c r="L6" s="16" t="s">
        <v>18</v>
      </c>
      <c r="M6" s="16" t="s">
        <v>16</v>
      </c>
      <c r="N6" s="16" t="s">
        <v>19</v>
      </c>
      <c r="O6" s="16" t="s">
        <v>20</v>
      </c>
      <c r="P6" s="16" t="s">
        <v>21</v>
      </c>
      <c r="Q6" s="16" t="s">
        <v>22</v>
      </c>
      <c r="R6" s="16" t="s">
        <v>16</v>
      </c>
      <c r="S6" s="16" t="s">
        <v>23</v>
      </c>
      <c r="T6" s="16" t="s">
        <v>24</v>
      </c>
      <c r="U6" s="16" t="s">
        <v>21</v>
      </c>
      <c r="V6" s="16" t="s">
        <v>22</v>
      </c>
      <c r="W6" s="16" t="s">
        <v>16</v>
      </c>
      <c r="X6" s="16" t="s">
        <v>25</v>
      </c>
      <c r="Y6" s="16" t="s">
        <v>26</v>
      </c>
      <c r="Z6" s="16" t="s">
        <v>21</v>
      </c>
      <c r="AA6" s="16" t="s">
        <v>22</v>
      </c>
      <c r="AB6" s="16" t="s">
        <v>16</v>
      </c>
      <c r="AC6" s="16" t="s">
        <v>27</v>
      </c>
      <c r="AD6" s="16" t="s">
        <v>28</v>
      </c>
      <c r="AE6" s="16" t="s">
        <v>21</v>
      </c>
      <c r="AF6" s="16" t="s">
        <v>22</v>
      </c>
    </row>
    <row r="7" s="3" customFormat="1" ht="36" customHeight="1" spans="1:32">
      <c r="A7" s="23" t="s">
        <v>29</v>
      </c>
      <c r="B7" s="24" t="s">
        <v>30</v>
      </c>
      <c r="C7" s="24"/>
      <c r="D7" s="24"/>
      <c r="E7" s="25">
        <f>E8+E9+E10+E11</f>
        <v>84621</v>
      </c>
      <c r="F7" s="25">
        <f t="shared" ref="F7:F19" si="0">G7+H7+I7</f>
        <v>64268490</v>
      </c>
      <c r="G7" s="25">
        <f t="shared" ref="G7:G19" si="1">L7</f>
        <v>20257920</v>
      </c>
      <c r="H7" s="25">
        <f>SUM(H8:H11)</f>
        <v>43959450</v>
      </c>
      <c r="I7" s="25">
        <f>SUM(I8:I11)</f>
        <v>51120</v>
      </c>
      <c r="J7" s="25">
        <v>20257920</v>
      </c>
      <c r="K7" s="25" t="s">
        <v>31</v>
      </c>
      <c r="L7" s="25">
        <f>L8+L9</f>
        <v>20257920</v>
      </c>
      <c r="M7" s="25">
        <f t="shared" ref="M7:M19" si="2">O7</f>
        <v>26358282</v>
      </c>
      <c r="N7" s="25" t="s">
        <v>32</v>
      </c>
      <c r="O7" s="25">
        <f t="shared" ref="O7:T7" si="3">SUM(O8:O11)</f>
        <v>26358282</v>
      </c>
      <c r="P7" s="25" t="s">
        <v>32</v>
      </c>
      <c r="Q7" s="25">
        <f>SUM(Q8:Q11)</f>
        <v>0</v>
      </c>
      <c r="R7" s="25">
        <f t="shared" ref="R7:R19" si="4">T7+V7</f>
        <v>0</v>
      </c>
      <c r="S7" s="25" t="s">
        <v>32</v>
      </c>
      <c r="T7" s="25">
        <f>SUM(T8:T11)</f>
        <v>0</v>
      </c>
      <c r="U7" s="25" t="s">
        <v>32</v>
      </c>
      <c r="V7" s="25">
        <f t="shared" ref="V7:AA7" si="5">SUM(V8:V11)</f>
        <v>0</v>
      </c>
      <c r="W7" s="25">
        <f t="shared" ref="W7:W19" si="6">Y7+AA7</f>
        <v>8770444.8</v>
      </c>
      <c r="X7" s="25" t="s">
        <v>33</v>
      </c>
      <c r="Y7" s="25">
        <f t="shared" ref="Y7:AD7" si="7">SUM(Y8:Y11)</f>
        <v>8770444.8</v>
      </c>
      <c r="Z7" s="25" t="s">
        <v>32</v>
      </c>
      <c r="AA7" s="25">
        <f t="shared" ref="AA7:AF7" si="8">SUM(AA8:AA11)</f>
        <v>0</v>
      </c>
      <c r="AB7" s="25">
        <f t="shared" ref="AB7:AB19" si="9">AD7+AF7</f>
        <v>8881843.2</v>
      </c>
      <c r="AC7" s="25" t="s">
        <v>32</v>
      </c>
      <c r="AD7" s="25">
        <f>SUM(AD8:AD11)</f>
        <v>8830723.2</v>
      </c>
      <c r="AE7" s="25" t="s">
        <v>32</v>
      </c>
      <c r="AF7" s="25">
        <f>SUM(AF8:AF11)</f>
        <v>51120</v>
      </c>
    </row>
    <row r="8" s="3" customFormat="1" ht="24.95" customHeight="1" spans="1:32">
      <c r="A8" s="26"/>
      <c r="B8" s="27"/>
      <c r="C8" s="27" t="s">
        <v>34</v>
      </c>
      <c r="D8" s="27"/>
      <c r="E8" s="25">
        <v>1449</v>
      </c>
      <c r="F8" s="25">
        <f>G8+H8+I8</f>
        <v>1057770</v>
      </c>
      <c r="G8" s="25">
        <f>L8</f>
        <v>347760</v>
      </c>
      <c r="H8" s="25">
        <f t="shared" ref="H8:H11" si="10">O8+T8+Y8+AD8</f>
        <v>710010</v>
      </c>
      <c r="I8" s="25">
        <f t="shared" ref="I8:I11" si="11">Q8+V8+AA8+AF8</f>
        <v>0</v>
      </c>
      <c r="J8" s="25">
        <v>347760</v>
      </c>
      <c r="K8" s="25">
        <v>240</v>
      </c>
      <c r="L8" s="25">
        <f t="shared" ref="L8:L14" si="12">E8*K8</f>
        <v>347760</v>
      </c>
      <c r="M8" s="25">
        <f>O8</f>
        <v>408618</v>
      </c>
      <c r="N8" s="25">
        <v>282</v>
      </c>
      <c r="O8" s="25">
        <f t="shared" ref="O8:O11" si="13">E8*N8</f>
        <v>408618</v>
      </c>
      <c r="P8" s="25">
        <v>0</v>
      </c>
      <c r="Q8" s="25">
        <f t="shared" ref="Q8:Q11" si="14">E8*P8</f>
        <v>0</v>
      </c>
      <c r="R8" s="25">
        <f>T8+V8</f>
        <v>0</v>
      </c>
      <c r="S8" s="25">
        <v>0</v>
      </c>
      <c r="T8" s="65">
        <f t="shared" ref="T8:T11" si="15">E8*S8</f>
        <v>0</v>
      </c>
      <c r="U8" s="25">
        <v>0</v>
      </c>
      <c r="V8" s="25">
        <f t="shared" ref="V8:V11" si="16">E8*U8</f>
        <v>0</v>
      </c>
      <c r="W8" s="25">
        <f>Y8+AA8</f>
        <v>120556.8</v>
      </c>
      <c r="X8" s="25">
        <v>83.2</v>
      </c>
      <c r="Y8" s="25">
        <f t="shared" ref="Y8:Y11" si="17">X8*E8</f>
        <v>120556.8</v>
      </c>
      <c r="Z8" s="25">
        <v>0</v>
      </c>
      <c r="AA8" s="25">
        <f t="shared" ref="AA8:AA11" si="18">E8*Z8</f>
        <v>0</v>
      </c>
      <c r="AB8" s="25">
        <f>AD8+AF8</f>
        <v>180835.2</v>
      </c>
      <c r="AC8" s="25">
        <v>124.8</v>
      </c>
      <c r="AD8" s="25">
        <f t="shared" ref="AD8:AD11" si="19">AC8*E8</f>
        <v>180835.2</v>
      </c>
      <c r="AE8" s="25">
        <v>0</v>
      </c>
      <c r="AF8" s="65">
        <f t="shared" ref="AF8:AF11" si="20">E8*AE8</f>
        <v>0</v>
      </c>
    </row>
    <row r="9" s="3" customFormat="1" ht="24.95" customHeight="1" spans="1:32">
      <c r="A9" s="26"/>
      <c r="B9" s="27" t="s">
        <v>35</v>
      </c>
      <c r="C9" s="27" t="s">
        <v>36</v>
      </c>
      <c r="D9" s="27"/>
      <c r="E9" s="25">
        <v>82959</v>
      </c>
      <c r="F9" s="25">
        <f>G9+H9+I9</f>
        <v>63048840</v>
      </c>
      <c r="G9" s="25">
        <f>L9</f>
        <v>19910160</v>
      </c>
      <c r="H9" s="25">
        <f>O9+T9+Y9+AD9</f>
        <v>43138680</v>
      </c>
      <c r="I9" s="25">
        <f>Q9+V9+AA9+AF9</f>
        <v>0</v>
      </c>
      <c r="J9" s="25">
        <v>19910160</v>
      </c>
      <c r="K9" s="25">
        <v>240</v>
      </c>
      <c r="L9" s="25">
        <f>E9*K9</f>
        <v>19910160</v>
      </c>
      <c r="M9" s="25">
        <f>O9</f>
        <v>25883208</v>
      </c>
      <c r="N9" s="25">
        <v>312</v>
      </c>
      <c r="O9" s="25">
        <f>E9*N9</f>
        <v>25883208</v>
      </c>
      <c r="P9" s="25">
        <v>0</v>
      </c>
      <c r="Q9" s="25">
        <f>E9*P9</f>
        <v>0</v>
      </c>
      <c r="R9" s="25">
        <f>T9+V9</f>
        <v>0</v>
      </c>
      <c r="S9" s="65">
        <v>0</v>
      </c>
      <c r="T9" s="65">
        <f>E9*S9</f>
        <v>0</v>
      </c>
      <c r="U9" s="25">
        <v>0</v>
      </c>
      <c r="V9" s="25">
        <f>E9*U9</f>
        <v>0</v>
      </c>
      <c r="W9" s="25">
        <f>Y9+AA9</f>
        <v>8627736</v>
      </c>
      <c r="X9" s="25">
        <v>104</v>
      </c>
      <c r="Y9" s="25">
        <f>X9*E9</f>
        <v>8627736</v>
      </c>
      <c r="Z9" s="25">
        <v>0</v>
      </c>
      <c r="AA9" s="25">
        <f>E9*Z9</f>
        <v>0</v>
      </c>
      <c r="AB9" s="25">
        <f>AD9+AF9</f>
        <v>8627736</v>
      </c>
      <c r="AC9" s="25">
        <v>104</v>
      </c>
      <c r="AD9" s="25">
        <f>AC9*E9</f>
        <v>8627736</v>
      </c>
      <c r="AE9" s="65">
        <v>0</v>
      </c>
      <c r="AF9" s="65">
        <f>E9*AE9</f>
        <v>0</v>
      </c>
    </row>
    <row r="10" s="3" customFormat="1" ht="31.5" customHeight="1" spans="1:32">
      <c r="A10" s="26"/>
      <c r="B10" s="27" t="s">
        <v>35</v>
      </c>
      <c r="C10" s="27" t="s">
        <v>37</v>
      </c>
      <c r="D10" s="27"/>
      <c r="E10" s="25">
        <v>69</v>
      </c>
      <c r="F10" s="25">
        <f>G10+H10+I10</f>
        <v>52440</v>
      </c>
      <c r="G10" s="25">
        <f>L10</f>
        <v>0</v>
      </c>
      <c r="H10" s="25">
        <f>O10+T10+Y10+AD10</f>
        <v>35880</v>
      </c>
      <c r="I10" s="25">
        <f>Q10+V10+AA10+AF10</f>
        <v>16560</v>
      </c>
      <c r="J10" s="25">
        <v>0</v>
      </c>
      <c r="K10" s="25">
        <v>0</v>
      </c>
      <c r="L10" s="25">
        <v>0</v>
      </c>
      <c r="M10" s="25">
        <f>O10</f>
        <v>21528</v>
      </c>
      <c r="N10" s="25">
        <v>312</v>
      </c>
      <c r="O10" s="25">
        <f>E10*N10</f>
        <v>21528</v>
      </c>
      <c r="P10" s="25">
        <v>0</v>
      </c>
      <c r="Q10" s="25">
        <f>E10*P10</f>
        <v>0</v>
      </c>
      <c r="R10" s="25">
        <f>T10+V10</f>
        <v>0</v>
      </c>
      <c r="S10" s="65">
        <v>0</v>
      </c>
      <c r="T10" s="65">
        <f>E10*S10</f>
        <v>0</v>
      </c>
      <c r="U10" s="25">
        <v>0</v>
      </c>
      <c r="V10" s="25">
        <f>E10*U10</f>
        <v>0</v>
      </c>
      <c r="W10" s="25">
        <f>Y10+AA10</f>
        <v>7176</v>
      </c>
      <c r="X10" s="25">
        <v>104</v>
      </c>
      <c r="Y10" s="25">
        <f>X10*E10</f>
        <v>7176</v>
      </c>
      <c r="Z10" s="25">
        <v>0</v>
      </c>
      <c r="AA10" s="25">
        <f>E10*Z10</f>
        <v>0</v>
      </c>
      <c r="AB10" s="25">
        <f>AD10+AF10</f>
        <v>23736</v>
      </c>
      <c r="AC10" s="25">
        <v>104</v>
      </c>
      <c r="AD10" s="25">
        <f>AC10*E10</f>
        <v>7176</v>
      </c>
      <c r="AE10" s="25">
        <v>240</v>
      </c>
      <c r="AF10" s="65">
        <f>E10*AE10</f>
        <v>16560</v>
      </c>
    </row>
    <row r="11" s="3" customFormat="1" ht="24.95" customHeight="1" spans="1:32">
      <c r="A11" s="26"/>
      <c r="B11" s="27" t="s">
        <v>35</v>
      </c>
      <c r="C11" s="27" t="s">
        <v>38</v>
      </c>
      <c r="D11" s="27"/>
      <c r="E11" s="25">
        <v>144</v>
      </c>
      <c r="F11" s="25">
        <f>G11+H11+I11</f>
        <v>109440</v>
      </c>
      <c r="G11" s="25">
        <f>L11</f>
        <v>0</v>
      </c>
      <c r="H11" s="25">
        <f>O11+T11+Y11+AD11</f>
        <v>74880</v>
      </c>
      <c r="I11" s="25">
        <f>Q11+V11+AA11+AF11</f>
        <v>34560</v>
      </c>
      <c r="J11" s="25">
        <v>0</v>
      </c>
      <c r="K11" s="25">
        <v>0</v>
      </c>
      <c r="L11" s="25">
        <v>0</v>
      </c>
      <c r="M11" s="25">
        <f>O11</f>
        <v>44928</v>
      </c>
      <c r="N11" s="25">
        <v>312</v>
      </c>
      <c r="O11" s="25">
        <f>E11*N11</f>
        <v>44928</v>
      </c>
      <c r="P11" s="25">
        <v>0</v>
      </c>
      <c r="Q11" s="25">
        <f>E11*P11</f>
        <v>0</v>
      </c>
      <c r="R11" s="25">
        <f>T11+V11</f>
        <v>0</v>
      </c>
      <c r="S11" s="65">
        <v>0</v>
      </c>
      <c r="T11" s="65">
        <f>E11*S11</f>
        <v>0</v>
      </c>
      <c r="U11" s="25">
        <v>0</v>
      </c>
      <c r="V11" s="25">
        <f>E11*U11</f>
        <v>0</v>
      </c>
      <c r="W11" s="25">
        <f>Y11+AA11</f>
        <v>14976</v>
      </c>
      <c r="X11" s="25">
        <v>104</v>
      </c>
      <c r="Y11" s="25">
        <f>X11*E11</f>
        <v>14976</v>
      </c>
      <c r="Z11" s="25">
        <v>0</v>
      </c>
      <c r="AA11" s="25">
        <f>E11*Z11</f>
        <v>0</v>
      </c>
      <c r="AB11" s="25">
        <f>AD11+AF11</f>
        <v>49536</v>
      </c>
      <c r="AC11" s="25">
        <v>104</v>
      </c>
      <c r="AD11" s="25">
        <f>AC11*E11</f>
        <v>14976</v>
      </c>
      <c r="AE11" s="25">
        <v>240</v>
      </c>
      <c r="AF11" s="65">
        <f>E11*AE11</f>
        <v>34560</v>
      </c>
    </row>
    <row r="12" s="3" customFormat="1" ht="24.95" customHeight="1" spans="1:32">
      <c r="A12" s="26"/>
      <c r="B12" s="24" t="s">
        <v>39</v>
      </c>
      <c r="C12" s="24"/>
      <c r="D12" s="24"/>
      <c r="E12" s="25">
        <v>94082</v>
      </c>
      <c r="F12" s="25">
        <f>G12+H12+I12</f>
        <v>71501870</v>
      </c>
      <c r="G12" s="25">
        <f>L12</f>
        <v>22284960</v>
      </c>
      <c r="H12" s="25">
        <f>SUM(H13:H18)</f>
        <v>48922190</v>
      </c>
      <c r="I12" s="25">
        <f>SUM(I13:I18)</f>
        <v>294720</v>
      </c>
      <c r="J12" s="25">
        <v>22284960</v>
      </c>
      <c r="K12" s="25" t="s">
        <v>31</v>
      </c>
      <c r="L12" s="25">
        <f>L13+L14+L17+L18</f>
        <v>22284960</v>
      </c>
      <c r="M12" s="25">
        <f>O12</f>
        <v>29353134</v>
      </c>
      <c r="N12" s="25" t="s">
        <v>32</v>
      </c>
      <c r="O12" s="25">
        <f>SUM(O13:O18)</f>
        <v>29353134</v>
      </c>
      <c r="P12" s="25" t="s">
        <v>32</v>
      </c>
      <c r="Q12" s="25">
        <f>SUM(Q13:Q18)</f>
        <v>0</v>
      </c>
      <c r="R12" s="25">
        <f>T12+V12</f>
        <v>0</v>
      </c>
      <c r="S12" s="25" t="s">
        <v>32</v>
      </c>
      <c r="T12" s="25">
        <f>SUM(T14:T18)</f>
        <v>0</v>
      </c>
      <c r="U12" s="25"/>
      <c r="V12" s="25">
        <f>SUM(V14:V18)</f>
        <v>0</v>
      </c>
      <c r="W12" s="25">
        <f>Y12+AA12</f>
        <v>9784216</v>
      </c>
      <c r="X12" s="25" t="s">
        <v>33</v>
      </c>
      <c r="Y12" s="25">
        <f t="shared" ref="Y12:AD12" si="21">SUM(Y13:Y18)</f>
        <v>9784216</v>
      </c>
      <c r="Z12" s="25" t="s">
        <v>32</v>
      </c>
      <c r="AA12" s="25">
        <f t="shared" ref="AA12:AF12" si="22">SUM(AA13:AA18)</f>
        <v>0</v>
      </c>
      <c r="AB12" s="25">
        <f>AD12+AF12</f>
        <v>10079560</v>
      </c>
      <c r="AC12" s="25" t="s">
        <v>32</v>
      </c>
      <c r="AD12" s="25">
        <f>SUM(AD13:AD18)</f>
        <v>9784840</v>
      </c>
      <c r="AE12" s="25" t="s">
        <v>32</v>
      </c>
      <c r="AF12" s="25">
        <f>SUM(AF13:AF18)</f>
        <v>294720</v>
      </c>
    </row>
    <row r="13" s="3" customFormat="1" ht="24.95" customHeight="1" spans="1:32">
      <c r="A13" s="26"/>
      <c r="B13" s="27"/>
      <c r="C13" s="27" t="s">
        <v>34</v>
      </c>
      <c r="D13" s="27"/>
      <c r="E13" s="25">
        <v>7</v>
      </c>
      <c r="F13" s="25">
        <f>G13+H13+I13</f>
        <v>5110</v>
      </c>
      <c r="G13" s="25">
        <f>L13</f>
        <v>1680</v>
      </c>
      <c r="H13" s="25">
        <f t="shared" ref="H13:H18" si="23">O13+T13+Y13+AD13</f>
        <v>3430</v>
      </c>
      <c r="I13" s="25">
        <f t="shared" ref="I13:I18" si="24">Q13+V13+AA13+AF13</f>
        <v>0</v>
      </c>
      <c r="J13" s="25">
        <v>1680</v>
      </c>
      <c r="K13" s="25">
        <v>240</v>
      </c>
      <c r="L13" s="25">
        <f t="shared" ref="L13:L18" si="25">E13*K13</f>
        <v>1680</v>
      </c>
      <c r="M13" s="25">
        <f>O13</f>
        <v>1974</v>
      </c>
      <c r="N13" s="25">
        <v>282</v>
      </c>
      <c r="O13" s="25">
        <f t="shared" ref="O13:O18" si="26">E13*N13</f>
        <v>1974</v>
      </c>
      <c r="P13" s="25">
        <v>0</v>
      </c>
      <c r="Q13" s="25">
        <f t="shared" ref="Q13:Q18" si="27">E13*P13</f>
        <v>0</v>
      </c>
      <c r="R13" s="25">
        <f>T13+V13</f>
        <v>0</v>
      </c>
      <c r="S13" s="25">
        <v>0</v>
      </c>
      <c r="T13" s="65">
        <f t="shared" ref="T13:T18" si="28">E13*S13</f>
        <v>0</v>
      </c>
      <c r="U13" s="25">
        <v>0</v>
      </c>
      <c r="V13" s="25">
        <f t="shared" ref="V13:V18" si="29">E13*U13</f>
        <v>0</v>
      </c>
      <c r="W13" s="25">
        <f>Y13+AA13</f>
        <v>582.4</v>
      </c>
      <c r="X13" s="25">
        <v>83.2</v>
      </c>
      <c r="Y13" s="25">
        <f t="shared" ref="Y13:Y18" si="30">X13*E13</f>
        <v>582.4</v>
      </c>
      <c r="Z13" s="25">
        <v>0</v>
      </c>
      <c r="AA13" s="25">
        <f t="shared" ref="AA13:AA18" si="31">E13*Z13</f>
        <v>0</v>
      </c>
      <c r="AB13" s="25">
        <f>AD13+AF13</f>
        <v>873.6</v>
      </c>
      <c r="AC13" s="25">
        <v>124.8</v>
      </c>
      <c r="AD13" s="25">
        <f t="shared" ref="AD13:AD18" si="32">AC13*E13</f>
        <v>873.6</v>
      </c>
      <c r="AE13" s="25">
        <v>0</v>
      </c>
      <c r="AF13" s="65">
        <f t="shared" ref="AF13:AF18" si="33">AE13*E13</f>
        <v>0</v>
      </c>
    </row>
    <row r="14" s="3" customFormat="1" ht="24.95" customHeight="1" spans="1:32">
      <c r="A14" s="26"/>
      <c r="B14" s="27" t="s">
        <v>35</v>
      </c>
      <c r="C14" s="27" t="s">
        <v>36</v>
      </c>
      <c r="D14" s="27"/>
      <c r="E14" s="25">
        <v>62526</v>
      </c>
      <c r="F14" s="25">
        <f>G14+H14+I14</f>
        <v>47519760</v>
      </c>
      <c r="G14" s="25">
        <f>L14</f>
        <v>15006240</v>
      </c>
      <c r="H14" s="25">
        <f>O14+T14+Y14+AD14</f>
        <v>32513520</v>
      </c>
      <c r="I14" s="25">
        <f>Q14+V14+AA14+AF14</f>
        <v>0</v>
      </c>
      <c r="J14" s="25">
        <v>15006240</v>
      </c>
      <c r="K14" s="25">
        <v>240</v>
      </c>
      <c r="L14" s="25">
        <f>E14*K14</f>
        <v>15006240</v>
      </c>
      <c r="M14" s="25">
        <f>O14</f>
        <v>19508112</v>
      </c>
      <c r="N14" s="25">
        <v>312</v>
      </c>
      <c r="O14" s="25">
        <f>E14*N14</f>
        <v>19508112</v>
      </c>
      <c r="P14" s="25">
        <v>0</v>
      </c>
      <c r="Q14" s="25">
        <f>E14*P14</f>
        <v>0</v>
      </c>
      <c r="R14" s="25">
        <f>T14+V14</f>
        <v>0</v>
      </c>
      <c r="S14" s="65">
        <v>0</v>
      </c>
      <c r="T14" s="65">
        <f>E14*S14</f>
        <v>0</v>
      </c>
      <c r="U14" s="25">
        <v>0</v>
      </c>
      <c r="V14" s="25">
        <f>E14*U14</f>
        <v>0</v>
      </c>
      <c r="W14" s="25">
        <f>Y14+AA14</f>
        <v>6502704</v>
      </c>
      <c r="X14" s="25">
        <v>104</v>
      </c>
      <c r="Y14" s="25">
        <f>X14*E14</f>
        <v>6502704</v>
      </c>
      <c r="Z14" s="25">
        <v>0</v>
      </c>
      <c r="AA14" s="25">
        <f>E14*Z14</f>
        <v>0</v>
      </c>
      <c r="AB14" s="25">
        <f>AD14+AF14</f>
        <v>6502704</v>
      </c>
      <c r="AC14" s="25">
        <v>104</v>
      </c>
      <c r="AD14" s="25">
        <f>AC14*E14</f>
        <v>6502704</v>
      </c>
      <c r="AE14" s="25">
        <v>0</v>
      </c>
      <c r="AF14" s="65">
        <f>AE14*E14</f>
        <v>0</v>
      </c>
    </row>
    <row r="15" s="3" customFormat="1" ht="30.75" customHeight="1" spans="1:32">
      <c r="A15" s="26"/>
      <c r="B15" s="27" t="s">
        <v>35</v>
      </c>
      <c r="C15" s="27" t="s">
        <v>37</v>
      </c>
      <c r="D15" s="27"/>
      <c r="E15" s="25">
        <v>180</v>
      </c>
      <c r="F15" s="25">
        <f>G15+H15+I15</f>
        <v>136800</v>
      </c>
      <c r="G15" s="25">
        <f>L15</f>
        <v>0</v>
      </c>
      <c r="H15" s="25">
        <f>O15+T15+Y15+AD15</f>
        <v>93600</v>
      </c>
      <c r="I15" s="25">
        <f>Q15+V15+AA15+AF15</f>
        <v>43200</v>
      </c>
      <c r="J15" s="25">
        <v>0</v>
      </c>
      <c r="K15" s="25">
        <v>0</v>
      </c>
      <c r="L15" s="25">
        <v>0</v>
      </c>
      <c r="M15" s="25">
        <f>O15</f>
        <v>56160</v>
      </c>
      <c r="N15" s="25">
        <v>312</v>
      </c>
      <c r="O15" s="25">
        <f>E15*N15</f>
        <v>56160</v>
      </c>
      <c r="P15" s="25">
        <v>0</v>
      </c>
      <c r="Q15" s="25">
        <f>E15*P15</f>
        <v>0</v>
      </c>
      <c r="R15" s="25">
        <f>T15+V15</f>
        <v>0</v>
      </c>
      <c r="S15" s="65">
        <v>0</v>
      </c>
      <c r="T15" s="65">
        <f>E15*S15</f>
        <v>0</v>
      </c>
      <c r="U15" s="25">
        <v>0</v>
      </c>
      <c r="V15" s="25">
        <f>E15*U15</f>
        <v>0</v>
      </c>
      <c r="W15" s="25">
        <f>Y15+AA15</f>
        <v>18720</v>
      </c>
      <c r="X15" s="25">
        <v>104</v>
      </c>
      <c r="Y15" s="25">
        <f>X15*E15</f>
        <v>18720</v>
      </c>
      <c r="Z15" s="25">
        <v>0</v>
      </c>
      <c r="AA15" s="25">
        <f>E15*Z15</f>
        <v>0</v>
      </c>
      <c r="AB15" s="25">
        <f>AD15+AF15</f>
        <v>61920</v>
      </c>
      <c r="AC15" s="25">
        <v>104</v>
      </c>
      <c r="AD15" s="25">
        <f>AC15*E15</f>
        <v>18720</v>
      </c>
      <c r="AE15" s="25">
        <v>240</v>
      </c>
      <c r="AF15" s="65">
        <f>AE15*E15</f>
        <v>43200</v>
      </c>
    </row>
    <row r="16" s="3" customFormat="1" ht="24.95" customHeight="1" spans="1:32">
      <c r="A16" s="26"/>
      <c r="B16" s="27" t="s">
        <v>35</v>
      </c>
      <c r="C16" s="27" t="s">
        <v>38</v>
      </c>
      <c r="D16" s="27"/>
      <c r="E16" s="25">
        <v>1048</v>
      </c>
      <c r="F16" s="25">
        <f>G16+H16+I16</f>
        <v>796480</v>
      </c>
      <c r="G16" s="25">
        <f>L16</f>
        <v>0</v>
      </c>
      <c r="H16" s="25">
        <f>O16+T16+Y16+AD16</f>
        <v>544960</v>
      </c>
      <c r="I16" s="25">
        <f>Q16+V16+AA16+AF16</f>
        <v>251520</v>
      </c>
      <c r="J16" s="25">
        <v>0</v>
      </c>
      <c r="K16" s="25">
        <v>0</v>
      </c>
      <c r="L16" s="25">
        <v>0</v>
      </c>
      <c r="M16" s="25">
        <f>O16</f>
        <v>326976</v>
      </c>
      <c r="N16" s="25">
        <v>312</v>
      </c>
      <c r="O16" s="25">
        <f>E16*N16</f>
        <v>326976</v>
      </c>
      <c r="P16" s="25">
        <v>0</v>
      </c>
      <c r="Q16" s="25">
        <f>E16*P16</f>
        <v>0</v>
      </c>
      <c r="R16" s="25">
        <f>T16+V16</f>
        <v>0</v>
      </c>
      <c r="S16" s="65">
        <v>0</v>
      </c>
      <c r="T16" s="65">
        <f>E16*S16</f>
        <v>0</v>
      </c>
      <c r="U16" s="25">
        <v>0</v>
      </c>
      <c r="V16" s="25">
        <f>E16*U16</f>
        <v>0</v>
      </c>
      <c r="W16" s="25">
        <f>Y16+AA16</f>
        <v>108992</v>
      </c>
      <c r="X16" s="25">
        <v>104</v>
      </c>
      <c r="Y16" s="25">
        <f>X16*E16</f>
        <v>108992</v>
      </c>
      <c r="Z16" s="25">
        <v>0</v>
      </c>
      <c r="AA16" s="25">
        <f>E16*Z16</f>
        <v>0</v>
      </c>
      <c r="AB16" s="25">
        <f>AD16+AF16</f>
        <v>360512</v>
      </c>
      <c r="AC16" s="25">
        <v>104</v>
      </c>
      <c r="AD16" s="25">
        <f>AC16*E16</f>
        <v>108992</v>
      </c>
      <c r="AE16" s="25">
        <v>240</v>
      </c>
      <c r="AF16" s="65">
        <f>AE16*E16</f>
        <v>251520</v>
      </c>
    </row>
    <row r="17" s="3" customFormat="1" ht="39.75" customHeight="1" spans="1:32">
      <c r="A17" s="26"/>
      <c r="B17" s="27" t="s">
        <v>35</v>
      </c>
      <c r="C17" s="27" t="s">
        <v>40</v>
      </c>
      <c r="D17" s="27"/>
      <c r="E17" s="25">
        <v>8</v>
      </c>
      <c r="F17" s="25">
        <f>G17+H17+I17</f>
        <v>5840</v>
      </c>
      <c r="G17" s="25">
        <f>L17</f>
        <v>1920</v>
      </c>
      <c r="H17" s="25">
        <f>O17+T17+Y17+AD17</f>
        <v>3920</v>
      </c>
      <c r="I17" s="25">
        <f>Q17+V17+AA17+AF17</f>
        <v>0</v>
      </c>
      <c r="J17" s="25">
        <v>1920</v>
      </c>
      <c r="K17" s="25">
        <v>240</v>
      </c>
      <c r="L17" s="25">
        <f>E17*K17</f>
        <v>1920</v>
      </c>
      <c r="M17" s="25">
        <f>O17</f>
        <v>2256</v>
      </c>
      <c r="N17" s="25">
        <v>282</v>
      </c>
      <c r="O17" s="25">
        <f>E17*N17</f>
        <v>2256</v>
      </c>
      <c r="P17" s="25">
        <v>0</v>
      </c>
      <c r="Q17" s="25">
        <f>E17*P17</f>
        <v>0</v>
      </c>
      <c r="R17" s="25">
        <f>T17+V17</f>
        <v>0</v>
      </c>
      <c r="S17" s="65">
        <v>0</v>
      </c>
      <c r="T17" s="65">
        <f>E17*S17</f>
        <v>0</v>
      </c>
      <c r="U17" s="25">
        <v>0</v>
      </c>
      <c r="V17" s="25">
        <f>E17*U17</f>
        <v>0</v>
      </c>
      <c r="W17" s="25">
        <f>Y17+AA17</f>
        <v>665.6</v>
      </c>
      <c r="X17" s="25">
        <v>83.2</v>
      </c>
      <c r="Y17" s="25">
        <f>X17*E17</f>
        <v>665.6</v>
      </c>
      <c r="Z17" s="25">
        <v>0</v>
      </c>
      <c r="AA17" s="25">
        <f>E17*Z17</f>
        <v>0</v>
      </c>
      <c r="AB17" s="25">
        <f>AD17+AF17</f>
        <v>998.4</v>
      </c>
      <c r="AC17" s="25">
        <v>124.8</v>
      </c>
      <c r="AD17" s="25">
        <f>AC17*E17</f>
        <v>998.4</v>
      </c>
      <c r="AE17" s="25">
        <v>0</v>
      </c>
      <c r="AF17" s="65">
        <f>AE17*E17</f>
        <v>0</v>
      </c>
    </row>
    <row r="18" s="3" customFormat="1" ht="39.75" customHeight="1" spans="1:32">
      <c r="A18" s="26"/>
      <c r="B18" s="27" t="s">
        <v>35</v>
      </c>
      <c r="C18" s="27" t="s">
        <v>40</v>
      </c>
      <c r="D18" s="27"/>
      <c r="E18" s="25">
        <v>30313</v>
      </c>
      <c r="F18" s="25">
        <f>G18+H18+I18</f>
        <v>23037880</v>
      </c>
      <c r="G18" s="25">
        <f>L18</f>
        <v>7275120</v>
      </c>
      <c r="H18" s="25">
        <f>O18+T18+Y18+AD18</f>
        <v>15762760</v>
      </c>
      <c r="I18" s="25">
        <f>Q18+V18+AA18+AF18</f>
        <v>0</v>
      </c>
      <c r="J18" s="25">
        <v>7275120</v>
      </c>
      <c r="K18" s="25">
        <v>240</v>
      </c>
      <c r="L18" s="25">
        <f>E18*K18</f>
        <v>7275120</v>
      </c>
      <c r="M18" s="25">
        <f>O18</f>
        <v>9457656</v>
      </c>
      <c r="N18" s="25">
        <v>312</v>
      </c>
      <c r="O18" s="25">
        <f>E18*N18</f>
        <v>9457656</v>
      </c>
      <c r="P18" s="25">
        <v>0</v>
      </c>
      <c r="Q18" s="25">
        <f>E18*P18</f>
        <v>0</v>
      </c>
      <c r="R18" s="25">
        <f>T18+V18</f>
        <v>0</v>
      </c>
      <c r="S18" s="65">
        <v>0</v>
      </c>
      <c r="T18" s="65">
        <f>E18*S18</f>
        <v>0</v>
      </c>
      <c r="U18" s="25">
        <v>0</v>
      </c>
      <c r="V18" s="25">
        <f>E18*U18</f>
        <v>0</v>
      </c>
      <c r="W18" s="25">
        <f>Y18+AA18</f>
        <v>3152552</v>
      </c>
      <c r="X18" s="25">
        <v>104</v>
      </c>
      <c r="Y18" s="25">
        <f>X18*E18</f>
        <v>3152552</v>
      </c>
      <c r="Z18" s="25">
        <v>0</v>
      </c>
      <c r="AA18" s="25">
        <f>E18*Z18</f>
        <v>0</v>
      </c>
      <c r="AB18" s="25">
        <f>AD18+AF18</f>
        <v>3152552</v>
      </c>
      <c r="AC18" s="25">
        <v>104</v>
      </c>
      <c r="AD18" s="25">
        <f>AC18*E18</f>
        <v>3152552</v>
      </c>
      <c r="AE18" s="25">
        <v>0</v>
      </c>
      <c r="AF18" s="65">
        <f>AE18*E18</f>
        <v>0</v>
      </c>
    </row>
    <row r="19" s="4" customFormat="1" ht="24.95" customHeight="1" spans="1:32">
      <c r="A19" s="26"/>
      <c r="B19" s="25" t="s">
        <v>41</v>
      </c>
      <c r="C19" s="25"/>
      <c r="D19" s="25"/>
      <c r="E19" s="25">
        <f t="shared" ref="E19:I19" si="34">E7+E12</f>
        <v>178703</v>
      </c>
      <c r="F19" s="25">
        <f>G19+H19+I19</f>
        <v>135770360</v>
      </c>
      <c r="G19" s="25">
        <f>L19</f>
        <v>42542880</v>
      </c>
      <c r="H19" s="25">
        <f>H7+H12</f>
        <v>92881640</v>
      </c>
      <c r="I19" s="25">
        <f>I7+I12</f>
        <v>345840</v>
      </c>
      <c r="J19" s="25">
        <f>J12+J7</f>
        <v>42542880</v>
      </c>
      <c r="K19" s="25" t="s">
        <v>31</v>
      </c>
      <c r="L19" s="25">
        <f>L12+L7</f>
        <v>42542880</v>
      </c>
      <c r="M19" s="25">
        <f>O19</f>
        <v>55711416</v>
      </c>
      <c r="N19" s="25" t="s">
        <v>32</v>
      </c>
      <c r="O19" s="25">
        <f t="shared" ref="O19:T19" si="35">O7+O12</f>
        <v>55711416</v>
      </c>
      <c r="P19" s="25" t="s">
        <v>32</v>
      </c>
      <c r="Q19" s="25">
        <f>Q7+Q12</f>
        <v>0</v>
      </c>
      <c r="R19" s="25">
        <f>T19+V19</f>
        <v>0</v>
      </c>
      <c r="S19" s="25" t="s">
        <v>32</v>
      </c>
      <c r="T19" s="25">
        <f>T7+T12</f>
        <v>0</v>
      </c>
      <c r="U19" s="25" t="s">
        <v>32</v>
      </c>
      <c r="V19" s="25">
        <f t="shared" ref="V19:AA19" si="36">V7+V12</f>
        <v>0</v>
      </c>
      <c r="W19" s="25">
        <f>Y19+AA19</f>
        <v>18554660.8</v>
      </c>
      <c r="X19" s="25" t="s">
        <v>33</v>
      </c>
      <c r="Y19" s="25">
        <f t="shared" ref="Y19:AD19" si="37">Y7+Y12</f>
        <v>18554660.8</v>
      </c>
      <c r="Z19" s="25" t="s">
        <v>32</v>
      </c>
      <c r="AA19" s="25">
        <f t="shared" ref="AA19:AF19" si="38">AA7+AA12</f>
        <v>0</v>
      </c>
      <c r="AB19" s="25">
        <f>AD19+AF19</f>
        <v>18961403.2</v>
      </c>
      <c r="AC19" s="25" t="s">
        <v>32</v>
      </c>
      <c r="AD19" s="25">
        <f>AD7+AD12</f>
        <v>18615563.2</v>
      </c>
      <c r="AE19" s="25" t="s">
        <v>32</v>
      </c>
      <c r="AF19" s="25">
        <f>AF7+AF12</f>
        <v>345840</v>
      </c>
    </row>
    <row r="20" s="4" customFormat="1" ht="18" customHeight="1" spans="1:32">
      <c r="A20" s="26"/>
      <c r="B20" s="28"/>
      <c r="C20" s="29"/>
      <c r="D20" s="29"/>
      <c r="E20" s="29" t="s">
        <v>42</v>
      </c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68"/>
      <c r="AB20" s="69">
        <v>58426</v>
      </c>
      <c r="AC20" s="69"/>
      <c r="AD20" s="70">
        <v>58426</v>
      </c>
      <c r="AE20" s="25"/>
      <c r="AF20" s="25">
        <v>0</v>
      </c>
    </row>
    <row r="21" s="5" customFormat="1" ht="18" customHeight="1" spans="1:32">
      <c r="A21" s="31"/>
      <c r="B21" s="32" t="s">
        <v>43</v>
      </c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71">
        <f>AB19+AB20</f>
        <v>19019829.2</v>
      </c>
      <c r="AC21" s="71"/>
      <c r="AD21" s="72">
        <f>AD20+AD19</f>
        <v>18673989.2</v>
      </c>
      <c r="AE21" s="52"/>
      <c r="AF21" s="52">
        <v>345840</v>
      </c>
    </row>
    <row r="22" s="6" customFormat="1" ht="24.95" customHeight="1" spans="1:32">
      <c r="A22" s="34"/>
      <c r="B22" s="35"/>
      <c r="C22" s="35"/>
      <c r="D22" s="35"/>
      <c r="E22" s="35"/>
      <c r="F22" s="36"/>
      <c r="G22" s="36"/>
      <c r="H22" s="36"/>
      <c r="J22" s="36"/>
      <c r="K22" s="36"/>
      <c r="L22" s="35"/>
      <c r="M22" s="35"/>
      <c r="O22" s="64"/>
      <c r="P22" s="36"/>
      <c r="Q22" s="36"/>
      <c r="R22" s="36"/>
      <c r="S22" s="36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</row>
    <row r="23" s="4" customFormat="1" ht="36" customHeight="1" spans="1:32">
      <c r="A23" s="23" t="s">
        <v>44</v>
      </c>
      <c r="B23" s="37" t="s">
        <v>30</v>
      </c>
      <c r="C23" s="38"/>
      <c r="D23" s="38"/>
      <c r="E23" s="25">
        <f>E24+E25+E26+E27</f>
        <v>112521</v>
      </c>
      <c r="F23" s="25">
        <f t="shared" ref="F23:F36" si="39">G23+H23+I23</f>
        <v>85459050</v>
      </c>
      <c r="G23" s="25">
        <f t="shared" ref="G23:G36" si="40">L23</f>
        <v>26881920</v>
      </c>
      <c r="H23" s="25">
        <f>SUM(H24:H27)</f>
        <v>58454010</v>
      </c>
      <c r="I23" s="25">
        <f>I24+I25+I26+I27</f>
        <v>123120</v>
      </c>
      <c r="J23" s="25">
        <f t="shared" ref="J23:J27" si="41">L23</f>
        <v>26881920</v>
      </c>
      <c r="K23" s="25" t="s">
        <v>31</v>
      </c>
      <c r="L23" s="25">
        <f t="shared" ref="L23:Q23" si="42">SUM(L24:L27)</f>
        <v>26881920</v>
      </c>
      <c r="M23" s="25">
        <f t="shared" ref="M23:M36" si="43">O23+Q23</f>
        <v>35049642</v>
      </c>
      <c r="N23" s="25" t="s">
        <v>32</v>
      </c>
      <c r="O23" s="25">
        <f>SUM(O24:O27)</f>
        <v>35049642</v>
      </c>
      <c r="P23" s="25" t="s">
        <v>32</v>
      </c>
      <c r="Q23" s="25">
        <f>SUM(Q24:Q27)</f>
        <v>0</v>
      </c>
      <c r="R23" s="25">
        <f t="shared" ref="R23:R36" si="44">T23+V23</f>
        <v>0</v>
      </c>
      <c r="S23" s="25" t="s">
        <v>32</v>
      </c>
      <c r="T23" s="25">
        <f t="shared" ref="T23:Y23" si="45">SUM(T24:T27)</f>
        <v>0</v>
      </c>
      <c r="U23" s="25" t="s">
        <v>32</v>
      </c>
      <c r="V23" s="25">
        <f>SUM(V24:V27)</f>
        <v>0</v>
      </c>
      <c r="W23" s="25">
        <f t="shared" ref="W23:W36" si="46">Y23+AA23</f>
        <v>11662726.4</v>
      </c>
      <c r="X23" s="25" t="s">
        <v>33</v>
      </c>
      <c r="Y23" s="25">
        <f>SUM(Y24:Y27)</f>
        <v>11662726.4</v>
      </c>
      <c r="Z23" s="25" t="s">
        <v>32</v>
      </c>
      <c r="AA23" s="25">
        <f t="shared" ref="AA23:AF23" si="47">SUM(AA24:AA27)</f>
        <v>0</v>
      </c>
      <c r="AB23" s="25">
        <f t="shared" ref="AB23:AB36" si="48">AD23+AF23</f>
        <v>11864761.6</v>
      </c>
      <c r="AC23" s="25" t="s">
        <v>32</v>
      </c>
      <c r="AD23" s="25">
        <f>SUM(AD24:AD27)</f>
        <v>11741641.6</v>
      </c>
      <c r="AE23" s="25" t="s">
        <v>32</v>
      </c>
      <c r="AF23" s="25">
        <f>SUM(AF24:AF27)</f>
        <v>123120</v>
      </c>
    </row>
    <row r="24" s="3" customFormat="1" ht="24.95" customHeight="1" spans="1:32">
      <c r="A24" s="39"/>
      <c r="B24" s="40" t="s">
        <v>35</v>
      </c>
      <c r="C24" s="41" t="s">
        <v>36</v>
      </c>
      <c r="D24" s="27"/>
      <c r="E24" s="42">
        <v>110111</v>
      </c>
      <c r="F24" s="25">
        <f>G24+H24+I24</f>
        <v>83684360</v>
      </c>
      <c r="G24" s="43">
        <f>L24</f>
        <v>26426640</v>
      </c>
      <c r="H24" s="43">
        <f t="shared" ref="H24:H27" si="49">O24+T24+Y24+AD24</f>
        <v>57257720</v>
      </c>
      <c r="I24" s="43">
        <f t="shared" ref="I24:I27" si="50">Q24+V24+AA24+AF24</f>
        <v>0</v>
      </c>
      <c r="J24" s="43">
        <f>L24</f>
        <v>26426640</v>
      </c>
      <c r="K24" s="43">
        <v>240</v>
      </c>
      <c r="L24" s="43">
        <f t="shared" ref="L24:L27" si="51">E24*K24</f>
        <v>26426640</v>
      </c>
      <c r="M24" s="43">
        <f>O24+Q24</f>
        <v>34354632</v>
      </c>
      <c r="N24" s="43">
        <v>312</v>
      </c>
      <c r="O24" s="43">
        <f t="shared" ref="O24:O27" si="52">E24*N24</f>
        <v>34354632</v>
      </c>
      <c r="P24" s="43">
        <v>0</v>
      </c>
      <c r="Q24" s="43">
        <f t="shared" ref="Q24:Q27" si="53">E24*P24</f>
        <v>0</v>
      </c>
      <c r="R24" s="43">
        <f>T24+V24</f>
        <v>0</v>
      </c>
      <c r="S24" s="66">
        <v>0</v>
      </c>
      <c r="T24" s="66">
        <f t="shared" ref="T24:T27" si="54">E24*S24</f>
        <v>0</v>
      </c>
      <c r="U24" s="43">
        <v>0</v>
      </c>
      <c r="V24" s="43">
        <f t="shared" ref="V24:V27" si="55">E24*U24</f>
        <v>0</v>
      </c>
      <c r="W24" s="43">
        <f>Y24+AA24</f>
        <v>11451544</v>
      </c>
      <c r="X24" s="43">
        <v>104</v>
      </c>
      <c r="Y24" s="43">
        <f t="shared" ref="Y24:Y27" si="56">X24*E24</f>
        <v>11451544</v>
      </c>
      <c r="Z24" s="43">
        <v>0</v>
      </c>
      <c r="AA24" s="43">
        <f t="shared" ref="AA24:AA27" si="57">E24*Z24</f>
        <v>0</v>
      </c>
      <c r="AB24" s="43">
        <f>AD24+AF24</f>
        <v>11451544</v>
      </c>
      <c r="AC24" s="43">
        <v>104</v>
      </c>
      <c r="AD24" s="43">
        <f t="shared" ref="AD24:AD27" si="58">AC24*E24</f>
        <v>11451544</v>
      </c>
      <c r="AE24" s="66">
        <v>0</v>
      </c>
      <c r="AF24" s="66">
        <f t="shared" ref="AF24:AF27" si="59">E24*AE24</f>
        <v>0</v>
      </c>
    </row>
    <row r="25" s="3" customFormat="1" ht="24.95" customHeight="1" spans="1:32">
      <c r="A25" s="39"/>
      <c r="B25" s="40"/>
      <c r="C25" s="41" t="s">
        <v>34</v>
      </c>
      <c r="D25" s="27"/>
      <c r="E25" s="44">
        <v>1897</v>
      </c>
      <c r="F25" s="25">
        <f>G25+H25+I25</f>
        <v>1384810</v>
      </c>
      <c r="G25" s="43">
        <f>L25</f>
        <v>455280</v>
      </c>
      <c r="H25" s="43">
        <f>O25+T25+Y25+AD25</f>
        <v>929530</v>
      </c>
      <c r="I25" s="43">
        <f>Q25+V25+AA25+AF25</f>
        <v>0</v>
      </c>
      <c r="J25" s="43">
        <f>L25</f>
        <v>455280</v>
      </c>
      <c r="K25" s="43">
        <v>240</v>
      </c>
      <c r="L25" s="43">
        <f>E25*K25</f>
        <v>455280</v>
      </c>
      <c r="M25" s="43">
        <f>O25+Q25</f>
        <v>534954</v>
      </c>
      <c r="N25" s="43">
        <v>282</v>
      </c>
      <c r="O25" s="43">
        <f>E25*N25</f>
        <v>534954</v>
      </c>
      <c r="P25" s="43">
        <v>0</v>
      </c>
      <c r="Q25" s="43">
        <f>E25*P25</f>
        <v>0</v>
      </c>
      <c r="R25" s="43">
        <f>T25+V25</f>
        <v>0</v>
      </c>
      <c r="S25" s="66">
        <v>0</v>
      </c>
      <c r="T25" s="66">
        <v>0</v>
      </c>
      <c r="U25" s="43">
        <v>0</v>
      </c>
      <c r="V25" s="43">
        <f>E25*U25</f>
        <v>0</v>
      </c>
      <c r="W25" s="43">
        <f>Y25+AA25</f>
        <v>157830.4</v>
      </c>
      <c r="X25" s="43">
        <v>83.2</v>
      </c>
      <c r="Y25" s="43">
        <f>X25*E25</f>
        <v>157830.4</v>
      </c>
      <c r="Z25" s="43">
        <v>0</v>
      </c>
      <c r="AA25" s="43">
        <f>E25*Z25</f>
        <v>0</v>
      </c>
      <c r="AB25" s="43">
        <f>AD25+AF25</f>
        <v>236745.6</v>
      </c>
      <c r="AC25" s="43">
        <v>124.8</v>
      </c>
      <c r="AD25" s="43">
        <f>AC25*E25</f>
        <v>236745.6</v>
      </c>
      <c r="AE25" s="66">
        <v>0</v>
      </c>
      <c r="AF25" s="66">
        <f>E25*AE25</f>
        <v>0</v>
      </c>
    </row>
    <row r="26" s="3" customFormat="1" ht="30" customHeight="1" spans="1:32">
      <c r="A26" s="39"/>
      <c r="B26" s="40"/>
      <c r="C26" s="41" t="s">
        <v>37</v>
      </c>
      <c r="D26" s="27"/>
      <c r="E26" s="45">
        <v>167</v>
      </c>
      <c r="F26" s="25">
        <f>G26+H26+I26</f>
        <v>126920</v>
      </c>
      <c r="G26" s="25">
        <f>L26</f>
        <v>0</v>
      </c>
      <c r="H26" s="25">
        <f>O26+T26+Y26+AD26</f>
        <v>86840</v>
      </c>
      <c r="I26" s="43">
        <f>Q26+V26+AA26+AF26</f>
        <v>40080</v>
      </c>
      <c r="J26" s="25">
        <f>L26</f>
        <v>0</v>
      </c>
      <c r="K26" s="25">
        <v>0</v>
      </c>
      <c r="L26" s="25">
        <f>E26*K26</f>
        <v>0</v>
      </c>
      <c r="M26" s="25">
        <f>O26+Q26</f>
        <v>52104</v>
      </c>
      <c r="N26" s="43">
        <v>312</v>
      </c>
      <c r="O26" s="25">
        <f>E26*N26</f>
        <v>52104</v>
      </c>
      <c r="P26" s="25">
        <v>0</v>
      </c>
      <c r="Q26" s="25">
        <f>E26*P26</f>
        <v>0</v>
      </c>
      <c r="R26" s="25">
        <f>T26+V26</f>
        <v>0</v>
      </c>
      <c r="S26" s="65">
        <v>0</v>
      </c>
      <c r="T26" s="65">
        <f>E26*S26</f>
        <v>0</v>
      </c>
      <c r="U26" s="25">
        <v>0</v>
      </c>
      <c r="V26" s="25">
        <f>E26*U26</f>
        <v>0</v>
      </c>
      <c r="W26" s="25">
        <f>Y26+AA26</f>
        <v>17368</v>
      </c>
      <c r="X26" s="43">
        <v>104</v>
      </c>
      <c r="Y26" s="25">
        <f>X26*E26</f>
        <v>17368</v>
      </c>
      <c r="Z26" s="25">
        <v>0</v>
      </c>
      <c r="AA26" s="25">
        <f>E26*Z26</f>
        <v>0</v>
      </c>
      <c r="AB26" s="25">
        <f>AD26+AF26</f>
        <v>57448</v>
      </c>
      <c r="AC26" s="43">
        <v>104</v>
      </c>
      <c r="AD26" s="25">
        <f>AC26*E26</f>
        <v>17368</v>
      </c>
      <c r="AE26" s="25">
        <v>240</v>
      </c>
      <c r="AF26" s="65">
        <f>E26*AE26</f>
        <v>40080</v>
      </c>
    </row>
    <row r="27" s="3" customFormat="1" ht="24.95" customHeight="1" spans="1:32">
      <c r="A27" s="39"/>
      <c r="B27" s="40" t="s">
        <v>35</v>
      </c>
      <c r="C27" s="41" t="s">
        <v>38</v>
      </c>
      <c r="D27" s="27"/>
      <c r="E27" s="45">
        <v>346</v>
      </c>
      <c r="F27" s="25">
        <f>G27+H27+I27</f>
        <v>262960</v>
      </c>
      <c r="G27" s="25">
        <f>L27</f>
        <v>0</v>
      </c>
      <c r="H27" s="25">
        <f>O27+T27+Y27+AD27</f>
        <v>179920</v>
      </c>
      <c r="I27" s="43">
        <f>Q27+V27+AA27+AF27</f>
        <v>83040</v>
      </c>
      <c r="J27" s="25">
        <f>L27</f>
        <v>0</v>
      </c>
      <c r="K27" s="25">
        <v>0</v>
      </c>
      <c r="L27" s="25">
        <f>E27*K27</f>
        <v>0</v>
      </c>
      <c r="M27" s="25">
        <f>O27+Q27</f>
        <v>107952</v>
      </c>
      <c r="N27" s="43">
        <v>312</v>
      </c>
      <c r="O27" s="25">
        <f>E27*N27</f>
        <v>107952</v>
      </c>
      <c r="P27" s="25">
        <v>0</v>
      </c>
      <c r="Q27" s="25">
        <f>E27*P27</f>
        <v>0</v>
      </c>
      <c r="R27" s="25">
        <f>T27+V27</f>
        <v>0</v>
      </c>
      <c r="S27" s="65">
        <v>0</v>
      </c>
      <c r="T27" s="65">
        <f>E27*S27</f>
        <v>0</v>
      </c>
      <c r="U27" s="25">
        <v>0</v>
      </c>
      <c r="V27" s="25">
        <f>E27*U27</f>
        <v>0</v>
      </c>
      <c r="W27" s="25">
        <f>Y27+AA27</f>
        <v>35984</v>
      </c>
      <c r="X27" s="43">
        <v>104</v>
      </c>
      <c r="Y27" s="25">
        <f>X27*E27</f>
        <v>35984</v>
      </c>
      <c r="Z27" s="25">
        <v>0</v>
      </c>
      <c r="AA27" s="25">
        <f>E27*Z27</f>
        <v>0</v>
      </c>
      <c r="AB27" s="25">
        <f>AD27+AF27</f>
        <v>119024</v>
      </c>
      <c r="AC27" s="43">
        <v>104</v>
      </c>
      <c r="AD27" s="25">
        <f>AC27*E27</f>
        <v>35984</v>
      </c>
      <c r="AE27" s="25">
        <v>240</v>
      </c>
      <c r="AF27" s="65">
        <f>E27*AE27</f>
        <v>83040</v>
      </c>
    </row>
    <row r="28" s="3" customFormat="1" ht="24.95" customHeight="1" spans="1:32">
      <c r="A28" s="26"/>
      <c r="B28" s="46" t="s">
        <v>39</v>
      </c>
      <c r="C28" s="47"/>
      <c r="D28" s="38"/>
      <c r="E28" s="45">
        <f>E29+E30+E31+E32+E33+E34+E35</f>
        <v>98427</v>
      </c>
      <c r="F28" s="25">
        <f>G28+H28+I28</f>
        <v>74803800</v>
      </c>
      <c r="G28" s="25">
        <f>L28</f>
        <v>23091360</v>
      </c>
      <c r="H28" s="25">
        <f t="shared" ref="H28:L28" si="60">SUM(H29:H35)</f>
        <v>51181320</v>
      </c>
      <c r="I28" s="25">
        <f>I29+I30+I31+I32+I33+I34+I35</f>
        <v>531120</v>
      </c>
      <c r="J28" s="25">
        <f>SUM(J29:J35)</f>
        <v>23091360</v>
      </c>
      <c r="K28" s="25" t="s">
        <v>45</v>
      </c>
      <c r="L28" s="25">
        <f>SUM(L29:L35)</f>
        <v>23091360</v>
      </c>
      <c r="M28" s="25">
        <f>O28+Q28</f>
        <v>30708504</v>
      </c>
      <c r="N28" s="25" t="s">
        <v>32</v>
      </c>
      <c r="O28" s="25">
        <f t="shared" ref="O28:T28" si="61">SUM(O29:O35)</f>
        <v>30708504</v>
      </c>
      <c r="P28" s="25" t="s">
        <v>32</v>
      </c>
      <c r="Q28" s="25">
        <f>SUM(Q29:Q35)</f>
        <v>0</v>
      </c>
      <c r="R28" s="25">
        <f>T28+V28</f>
        <v>0</v>
      </c>
      <c r="S28" s="25" t="s">
        <v>32</v>
      </c>
      <c r="T28" s="25">
        <f>SUM(T29:T35)</f>
        <v>0</v>
      </c>
      <c r="U28" s="25" t="s">
        <v>32</v>
      </c>
      <c r="V28" s="25">
        <f t="shared" ref="V28:AA28" si="62">SUM(V29:V35)</f>
        <v>0</v>
      </c>
      <c r="W28" s="25">
        <f>Y28+AA28</f>
        <v>10235908.8</v>
      </c>
      <c r="X28" s="25" t="s">
        <v>33</v>
      </c>
      <c r="Y28" s="25">
        <f t="shared" ref="Y28:AD28" si="63">SUM(Y29:Y35)</f>
        <v>10235908.8</v>
      </c>
      <c r="Z28" s="25" t="s">
        <v>32</v>
      </c>
      <c r="AA28" s="25">
        <f t="shared" ref="AA28:AF28" si="64">SUM(AA29:AA35)</f>
        <v>0</v>
      </c>
      <c r="AB28" s="25">
        <f>AD28+AF28</f>
        <v>10768027.2</v>
      </c>
      <c r="AC28" s="25" t="s">
        <v>32</v>
      </c>
      <c r="AD28" s="25">
        <f>SUM(AD29:AD35)</f>
        <v>10236907.2</v>
      </c>
      <c r="AE28" s="25" t="s">
        <v>32</v>
      </c>
      <c r="AF28" s="25">
        <f>SUM(AF29:AF35)</f>
        <v>531120</v>
      </c>
    </row>
    <row r="29" s="3" customFormat="1" ht="24.95" customHeight="1" spans="1:32">
      <c r="A29" s="39"/>
      <c r="B29" s="40" t="s">
        <v>35</v>
      </c>
      <c r="C29" s="27" t="s">
        <v>36</v>
      </c>
      <c r="D29" s="41"/>
      <c r="E29" s="48">
        <v>64442</v>
      </c>
      <c r="F29" s="25">
        <f>G29+H29+I29</f>
        <v>48975920</v>
      </c>
      <c r="G29" s="25">
        <f>L29</f>
        <v>15466080</v>
      </c>
      <c r="H29" s="25">
        <f t="shared" ref="H29:H35" si="65">O29+T29+Y29+AD29</f>
        <v>33509840</v>
      </c>
      <c r="I29" s="25">
        <f t="shared" ref="I29:I35" si="66">Q29+V29+AA29+AF29</f>
        <v>0</v>
      </c>
      <c r="J29" s="25">
        <f t="shared" ref="J29:J36" si="67">L29</f>
        <v>15466080</v>
      </c>
      <c r="K29" s="25">
        <v>240</v>
      </c>
      <c r="L29" s="25">
        <f t="shared" ref="L29:L35" si="68">E29*K29</f>
        <v>15466080</v>
      </c>
      <c r="M29" s="25">
        <f>O29+Q29</f>
        <v>20105904</v>
      </c>
      <c r="N29" s="25">
        <v>312</v>
      </c>
      <c r="O29" s="25">
        <f t="shared" ref="O29:O35" si="69">E29*N29</f>
        <v>20105904</v>
      </c>
      <c r="P29" s="25">
        <v>0</v>
      </c>
      <c r="Q29" s="25">
        <f t="shared" ref="Q29:Q35" si="70">E29*P29</f>
        <v>0</v>
      </c>
      <c r="R29" s="25">
        <f>T29+V29</f>
        <v>0</v>
      </c>
      <c r="S29" s="65">
        <v>0</v>
      </c>
      <c r="T29" s="65">
        <f t="shared" ref="T29:T35" si="71">E29*S29</f>
        <v>0</v>
      </c>
      <c r="U29" s="25">
        <v>0</v>
      </c>
      <c r="V29" s="25">
        <f t="shared" ref="V29:V35" si="72">E29*U29</f>
        <v>0</v>
      </c>
      <c r="W29" s="25">
        <f>Y29+AA29</f>
        <v>6701968</v>
      </c>
      <c r="X29" s="25">
        <v>104</v>
      </c>
      <c r="Y29" s="25">
        <f t="shared" ref="Y29:Y35" si="73">X29*E29</f>
        <v>6701968</v>
      </c>
      <c r="Z29" s="25">
        <v>0</v>
      </c>
      <c r="AA29" s="25">
        <f t="shared" ref="AA29:AA35" si="74">E29*Z29</f>
        <v>0</v>
      </c>
      <c r="AB29" s="25">
        <f>AD29+AF29</f>
        <v>6701968</v>
      </c>
      <c r="AC29" s="25">
        <v>104</v>
      </c>
      <c r="AD29" s="25">
        <f t="shared" ref="AD29:AD35" si="75">AC29*E29</f>
        <v>6701968</v>
      </c>
      <c r="AE29" s="25">
        <v>0</v>
      </c>
      <c r="AF29" s="65">
        <f t="shared" ref="AF29:AF35" si="76">AE29*E29</f>
        <v>0</v>
      </c>
    </row>
    <row r="30" s="3" customFormat="1" ht="24.95" customHeight="1" spans="1:32">
      <c r="A30" s="26"/>
      <c r="B30" s="40"/>
      <c r="C30" s="27" t="s">
        <v>34</v>
      </c>
      <c r="D30" s="40"/>
      <c r="E30" s="45">
        <v>18</v>
      </c>
      <c r="F30" s="25">
        <f>G30+H30+I30</f>
        <v>13140</v>
      </c>
      <c r="G30" s="25">
        <f>L30</f>
        <v>4320</v>
      </c>
      <c r="H30" s="25">
        <f>O30+T30+Y30+AD30</f>
        <v>8820</v>
      </c>
      <c r="I30" s="25">
        <f>Q30+V30+AA30+AF30</f>
        <v>0</v>
      </c>
      <c r="J30" s="25">
        <f>L30</f>
        <v>4320</v>
      </c>
      <c r="K30" s="25">
        <v>240</v>
      </c>
      <c r="L30" s="25">
        <f>E30*K30</f>
        <v>4320</v>
      </c>
      <c r="M30" s="25">
        <f>O30+Q30</f>
        <v>5076</v>
      </c>
      <c r="N30" s="25">
        <v>282</v>
      </c>
      <c r="O30" s="25">
        <f>E30*N30</f>
        <v>5076</v>
      </c>
      <c r="P30" s="25">
        <v>0</v>
      </c>
      <c r="Q30" s="25">
        <f>E30*P30</f>
        <v>0</v>
      </c>
      <c r="R30" s="25">
        <f>T30+V30</f>
        <v>0</v>
      </c>
      <c r="S30" s="65">
        <v>0</v>
      </c>
      <c r="T30" s="65">
        <f>E30*S30</f>
        <v>0</v>
      </c>
      <c r="U30" s="25">
        <v>0</v>
      </c>
      <c r="V30" s="25">
        <f>E30*U30</f>
        <v>0</v>
      </c>
      <c r="W30" s="25">
        <f>Y30+AA30</f>
        <v>1497.6</v>
      </c>
      <c r="X30" s="25">
        <v>83.2</v>
      </c>
      <c r="Y30" s="25">
        <f>X30*E30</f>
        <v>1497.6</v>
      </c>
      <c r="Z30" s="25">
        <v>0</v>
      </c>
      <c r="AA30" s="25">
        <f>E30*Z30</f>
        <v>0</v>
      </c>
      <c r="AB30" s="25">
        <f>AD30+AF30</f>
        <v>2246.4</v>
      </c>
      <c r="AC30" s="25">
        <v>124.8</v>
      </c>
      <c r="AD30" s="25">
        <f>AC30*E30</f>
        <v>2246.4</v>
      </c>
      <c r="AE30" s="25">
        <v>0</v>
      </c>
      <c r="AF30" s="65">
        <f>AE30*E30</f>
        <v>0</v>
      </c>
    </row>
    <row r="31" s="3" customFormat="1" ht="30" customHeight="1" spans="1:32">
      <c r="A31" s="26"/>
      <c r="B31" s="40" t="s">
        <v>35</v>
      </c>
      <c r="C31" s="27" t="s">
        <v>37</v>
      </c>
      <c r="D31" s="40"/>
      <c r="E31" s="45">
        <v>545</v>
      </c>
      <c r="F31" s="25">
        <f>G31+H31+I31</f>
        <v>414200</v>
      </c>
      <c r="G31" s="25">
        <f>L31</f>
        <v>0</v>
      </c>
      <c r="H31" s="25">
        <f>O31+T31+Y31+AD31</f>
        <v>283400</v>
      </c>
      <c r="I31" s="25">
        <f>Q31+V31+AA31+AF31</f>
        <v>130800</v>
      </c>
      <c r="J31" s="25">
        <f>L31</f>
        <v>0</v>
      </c>
      <c r="K31" s="25">
        <v>0</v>
      </c>
      <c r="L31" s="25">
        <f>E31*K31</f>
        <v>0</v>
      </c>
      <c r="M31" s="25">
        <f>O31+Q31</f>
        <v>170040</v>
      </c>
      <c r="N31" s="25">
        <v>312</v>
      </c>
      <c r="O31" s="25">
        <f>E31*N31</f>
        <v>170040</v>
      </c>
      <c r="P31" s="25">
        <v>0</v>
      </c>
      <c r="Q31" s="25">
        <f>E31*P31</f>
        <v>0</v>
      </c>
      <c r="R31" s="25">
        <f>T31+V31</f>
        <v>0</v>
      </c>
      <c r="S31" s="65">
        <v>0</v>
      </c>
      <c r="T31" s="65">
        <f>E31*S31</f>
        <v>0</v>
      </c>
      <c r="U31" s="25">
        <v>0</v>
      </c>
      <c r="V31" s="25">
        <f>E31*U31</f>
        <v>0</v>
      </c>
      <c r="W31" s="25">
        <f>Y31+AA31</f>
        <v>56680</v>
      </c>
      <c r="X31" s="25">
        <v>104</v>
      </c>
      <c r="Y31" s="25">
        <f>X31*E31</f>
        <v>56680</v>
      </c>
      <c r="Z31" s="25">
        <v>0</v>
      </c>
      <c r="AA31" s="25">
        <f>E31*Z31</f>
        <v>0</v>
      </c>
      <c r="AB31" s="25">
        <f>AD31+AF31</f>
        <v>187480</v>
      </c>
      <c r="AC31" s="25">
        <v>104</v>
      </c>
      <c r="AD31" s="25">
        <f>AC31*E31</f>
        <v>56680</v>
      </c>
      <c r="AE31" s="25">
        <v>240</v>
      </c>
      <c r="AF31" s="65">
        <f>AE31*E31</f>
        <v>130800</v>
      </c>
    </row>
    <row r="32" s="3" customFormat="1" ht="24.95" customHeight="1" spans="1:32">
      <c r="A32" s="26"/>
      <c r="B32" s="40" t="s">
        <v>35</v>
      </c>
      <c r="C32" s="27" t="s">
        <v>38</v>
      </c>
      <c r="D32" s="40"/>
      <c r="E32" s="45">
        <v>1667</v>
      </c>
      <c r="F32" s="25">
        <f>G32+H32+I32</f>
        <v>1266920</v>
      </c>
      <c r="G32" s="25">
        <f>L32</f>
        <v>0</v>
      </c>
      <c r="H32" s="25">
        <f>O32+T32+Y32+AD32</f>
        <v>866840</v>
      </c>
      <c r="I32" s="25">
        <f>Q32+V32+AA32+AF32</f>
        <v>400080</v>
      </c>
      <c r="J32" s="25">
        <f>L32</f>
        <v>0</v>
      </c>
      <c r="K32" s="25">
        <v>0</v>
      </c>
      <c r="L32" s="25">
        <f>E32*K32</f>
        <v>0</v>
      </c>
      <c r="M32" s="25">
        <f>O32+Q32</f>
        <v>520104</v>
      </c>
      <c r="N32" s="25">
        <v>312</v>
      </c>
      <c r="O32" s="25">
        <f>E32*N32</f>
        <v>520104</v>
      </c>
      <c r="P32" s="25">
        <v>0</v>
      </c>
      <c r="Q32" s="25">
        <f>E32*P32</f>
        <v>0</v>
      </c>
      <c r="R32" s="25">
        <f>T32+V32</f>
        <v>0</v>
      </c>
      <c r="S32" s="65">
        <v>0</v>
      </c>
      <c r="T32" s="65">
        <f>E32*S32</f>
        <v>0</v>
      </c>
      <c r="U32" s="25">
        <v>0</v>
      </c>
      <c r="V32" s="25">
        <f>E32*U32</f>
        <v>0</v>
      </c>
      <c r="W32" s="25">
        <f>Y32+AA32</f>
        <v>173368</v>
      </c>
      <c r="X32" s="25">
        <v>104</v>
      </c>
      <c r="Y32" s="25">
        <f>X32*E32</f>
        <v>173368</v>
      </c>
      <c r="Z32" s="25">
        <v>0</v>
      </c>
      <c r="AA32" s="25">
        <f>E32*Z32</f>
        <v>0</v>
      </c>
      <c r="AB32" s="25">
        <f>AD32+AF32</f>
        <v>573448</v>
      </c>
      <c r="AC32" s="25">
        <v>104</v>
      </c>
      <c r="AD32" s="25">
        <f>AC32*E32</f>
        <v>173368</v>
      </c>
      <c r="AE32" s="25">
        <v>240</v>
      </c>
      <c r="AF32" s="65">
        <f>AE32*E32</f>
        <v>400080</v>
      </c>
    </row>
    <row r="33" s="3" customFormat="1" ht="33.75" customHeight="1" spans="1:32">
      <c r="A33" s="26"/>
      <c r="B33" s="40" t="s">
        <v>35</v>
      </c>
      <c r="C33" s="27" t="s">
        <v>40</v>
      </c>
      <c r="D33" s="40"/>
      <c r="E33" s="45">
        <v>31748</v>
      </c>
      <c r="F33" s="25">
        <f>G33+H33+I33</f>
        <v>24128480</v>
      </c>
      <c r="G33" s="25">
        <f>L33</f>
        <v>7619520</v>
      </c>
      <c r="H33" s="25">
        <f>O33+T33+Y33+AD33</f>
        <v>16508960</v>
      </c>
      <c r="I33" s="25">
        <f>Q33+V33+AA33+AF33</f>
        <v>0</v>
      </c>
      <c r="J33" s="25">
        <f>L33</f>
        <v>7619520</v>
      </c>
      <c r="K33" s="25">
        <v>240</v>
      </c>
      <c r="L33" s="25">
        <f>E33*K33</f>
        <v>7619520</v>
      </c>
      <c r="M33" s="25">
        <f>O33+Q33</f>
        <v>9905376</v>
      </c>
      <c r="N33" s="25">
        <v>312</v>
      </c>
      <c r="O33" s="25">
        <f>E33*N33</f>
        <v>9905376</v>
      </c>
      <c r="P33" s="25">
        <v>0</v>
      </c>
      <c r="Q33" s="25">
        <f>E33*P33</f>
        <v>0</v>
      </c>
      <c r="R33" s="25">
        <f>T33+V33</f>
        <v>0</v>
      </c>
      <c r="S33" s="65">
        <v>0</v>
      </c>
      <c r="T33" s="65">
        <f>E33*S33</f>
        <v>0</v>
      </c>
      <c r="U33" s="25">
        <v>0</v>
      </c>
      <c r="V33" s="25">
        <f>E33*U33</f>
        <v>0</v>
      </c>
      <c r="W33" s="25">
        <f>Y33+AA33</f>
        <v>3301792</v>
      </c>
      <c r="X33" s="25">
        <v>104</v>
      </c>
      <c r="Y33" s="25">
        <f>X33*E33</f>
        <v>3301792</v>
      </c>
      <c r="Z33" s="25">
        <v>0</v>
      </c>
      <c r="AA33" s="25">
        <f>E33*Z33</f>
        <v>0</v>
      </c>
      <c r="AB33" s="25">
        <f>AD33+AF33</f>
        <v>3301792</v>
      </c>
      <c r="AC33" s="25">
        <v>104</v>
      </c>
      <c r="AD33" s="25">
        <f>AC33*E33</f>
        <v>3301792</v>
      </c>
      <c r="AE33" s="25">
        <v>0</v>
      </c>
      <c r="AF33" s="65">
        <f>AE33*E33</f>
        <v>0</v>
      </c>
    </row>
    <row r="34" s="3" customFormat="1" ht="30" customHeight="1" spans="1:32">
      <c r="A34" s="26"/>
      <c r="B34" s="40"/>
      <c r="C34" s="27" t="s">
        <v>40</v>
      </c>
      <c r="D34" s="40"/>
      <c r="E34" s="45">
        <v>6</v>
      </c>
      <c r="F34" s="25">
        <f>G34+H34+I34</f>
        <v>4380</v>
      </c>
      <c r="G34" s="25">
        <f>L34</f>
        <v>1440</v>
      </c>
      <c r="H34" s="25">
        <f>O34+T34+Y34+AD34</f>
        <v>2940</v>
      </c>
      <c r="I34" s="25">
        <f>Q34+V34+AA34+AF34</f>
        <v>0</v>
      </c>
      <c r="J34" s="25">
        <f>L34</f>
        <v>1440</v>
      </c>
      <c r="K34" s="25">
        <v>240</v>
      </c>
      <c r="L34" s="25">
        <f>E34*K34</f>
        <v>1440</v>
      </c>
      <c r="M34" s="25">
        <f>O34+Q34</f>
        <v>1692</v>
      </c>
      <c r="N34" s="25">
        <v>282</v>
      </c>
      <c r="O34" s="25">
        <f>E34*N34</f>
        <v>1692</v>
      </c>
      <c r="P34" s="25">
        <v>0</v>
      </c>
      <c r="Q34" s="25">
        <f>E34*P34</f>
        <v>0</v>
      </c>
      <c r="R34" s="25">
        <f>T34+V34</f>
        <v>0</v>
      </c>
      <c r="S34" s="65">
        <v>0</v>
      </c>
      <c r="T34" s="65">
        <f>E34*S34</f>
        <v>0</v>
      </c>
      <c r="U34" s="25">
        <v>0</v>
      </c>
      <c r="V34" s="25">
        <f>E34*U34</f>
        <v>0</v>
      </c>
      <c r="W34" s="25">
        <f>Y34+AA34</f>
        <v>499.2</v>
      </c>
      <c r="X34" s="25">
        <v>83.2</v>
      </c>
      <c r="Y34" s="25">
        <f>X34*E34</f>
        <v>499.2</v>
      </c>
      <c r="Z34" s="25">
        <v>0</v>
      </c>
      <c r="AA34" s="25">
        <f>E34*Z34</f>
        <v>0</v>
      </c>
      <c r="AB34" s="25">
        <f>AD34+AF34</f>
        <v>748.8</v>
      </c>
      <c r="AC34" s="25">
        <v>124.8</v>
      </c>
      <c r="AD34" s="25">
        <f>AC34*E34</f>
        <v>748.8</v>
      </c>
      <c r="AE34" s="25">
        <v>0</v>
      </c>
      <c r="AF34" s="65">
        <f>AE34*E34</f>
        <v>0</v>
      </c>
    </row>
    <row r="35" s="3" customFormat="1" ht="35.25" customHeight="1" spans="1:32">
      <c r="A35" s="26"/>
      <c r="B35" s="40" t="s">
        <v>35</v>
      </c>
      <c r="C35" s="27" t="s">
        <v>46</v>
      </c>
      <c r="D35" s="40"/>
      <c r="E35" s="45">
        <v>1</v>
      </c>
      <c r="F35" s="25">
        <f>G35+H35+I35</f>
        <v>760</v>
      </c>
      <c r="G35" s="25">
        <f>L35</f>
        <v>0</v>
      </c>
      <c r="H35" s="25">
        <f>O35+T35+Y35+AD35</f>
        <v>520</v>
      </c>
      <c r="I35" s="25">
        <f>Q35+V35+AA35+AF35</f>
        <v>240</v>
      </c>
      <c r="J35" s="25">
        <f>L35</f>
        <v>0</v>
      </c>
      <c r="K35" s="25">
        <v>0</v>
      </c>
      <c r="L35" s="25">
        <f>E35*K35</f>
        <v>0</v>
      </c>
      <c r="M35" s="25">
        <f>O35+Q35</f>
        <v>312</v>
      </c>
      <c r="N35" s="25">
        <v>312</v>
      </c>
      <c r="O35" s="25">
        <f>E35*N35</f>
        <v>312</v>
      </c>
      <c r="P35" s="25">
        <v>0</v>
      </c>
      <c r="Q35" s="25">
        <f>E35*P35</f>
        <v>0</v>
      </c>
      <c r="R35" s="25">
        <f>T35+V35</f>
        <v>0</v>
      </c>
      <c r="S35" s="65">
        <v>0</v>
      </c>
      <c r="T35" s="65">
        <f>E35*S35</f>
        <v>0</v>
      </c>
      <c r="U35" s="25">
        <v>0</v>
      </c>
      <c r="V35" s="25">
        <f>E35*U35</f>
        <v>0</v>
      </c>
      <c r="W35" s="25">
        <f>Y35+AA35</f>
        <v>104</v>
      </c>
      <c r="X35" s="25">
        <v>104</v>
      </c>
      <c r="Y35" s="25">
        <f>X35*E35</f>
        <v>104</v>
      </c>
      <c r="Z35" s="25">
        <v>0</v>
      </c>
      <c r="AA35" s="25">
        <f>E35*Z35</f>
        <v>0</v>
      </c>
      <c r="AB35" s="25">
        <f>AD35+AF35</f>
        <v>344</v>
      </c>
      <c r="AC35" s="25">
        <v>104</v>
      </c>
      <c r="AD35" s="25">
        <f>AC35*E35</f>
        <v>104</v>
      </c>
      <c r="AE35" s="25">
        <v>240</v>
      </c>
      <c r="AF35" s="65">
        <f>AE35*E35</f>
        <v>240</v>
      </c>
    </row>
    <row r="36" s="3" customFormat="1" ht="24.95" customHeight="1" spans="1:32">
      <c r="A36" s="26"/>
      <c r="B36" s="49" t="s">
        <v>41</v>
      </c>
      <c r="C36" s="25"/>
      <c r="D36" s="25"/>
      <c r="E36" s="25">
        <f t="shared" ref="E36:I36" si="77">E23+E28</f>
        <v>210948</v>
      </c>
      <c r="F36" s="25">
        <f>G36+H36+I36</f>
        <v>160262850</v>
      </c>
      <c r="G36" s="25">
        <f>L36</f>
        <v>49973280</v>
      </c>
      <c r="H36" s="25">
        <f>H23+H28</f>
        <v>109635330</v>
      </c>
      <c r="I36" s="25">
        <f>I23+I28</f>
        <v>654240</v>
      </c>
      <c r="J36" s="25">
        <f>L36</f>
        <v>49973280</v>
      </c>
      <c r="K36" s="25" t="s">
        <v>31</v>
      </c>
      <c r="L36" s="25">
        <f t="shared" ref="L36:Q36" si="78">L23+L28</f>
        <v>49973280</v>
      </c>
      <c r="M36" s="25">
        <f>O36+Q36</f>
        <v>65758146</v>
      </c>
      <c r="N36" s="25" t="s">
        <v>32</v>
      </c>
      <c r="O36" s="25">
        <f>O23+O28</f>
        <v>65758146</v>
      </c>
      <c r="P36" s="25" t="s">
        <v>32</v>
      </c>
      <c r="Q36" s="25">
        <f>Q23+Q28</f>
        <v>0</v>
      </c>
      <c r="R36" s="25">
        <f>T36+V36</f>
        <v>0</v>
      </c>
      <c r="S36" s="25" t="s">
        <v>32</v>
      </c>
      <c r="T36" s="25">
        <f t="shared" ref="T36:Y36" si="79">T23+T28</f>
        <v>0</v>
      </c>
      <c r="U36" s="25" t="s">
        <v>32</v>
      </c>
      <c r="V36" s="25">
        <f>V23+V28</f>
        <v>0</v>
      </c>
      <c r="W36" s="25">
        <f>Y36+AA36</f>
        <v>21898635.2</v>
      </c>
      <c r="X36" s="25" t="s">
        <v>33</v>
      </c>
      <c r="Y36" s="25">
        <f>Y23+Y28</f>
        <v>21898635.2</v>
      </c>
      <c r="Z36" s="25" t="s">
        <v>32</v>
      </c>
      <c r="AA36" s="25">
        <f t="shared" ref="AA36:AF36" si="80">AA23+AA28</f>
        <v>0</v>
      </c>
      <c r="AB36" s="25">
        <f>AD36+AF36</f>
        <v>22632788.8</v>
      </c>
      <c r="AC36" s="25" t="s">
        <v>32</v>
      </c>
      <c r="AD36" s="25">
        <f>AD23+AD28</f>
        <v>21978548.8</v>
      </c>
      <c r="AE36" s="25" t="s">
        <v>32</v>
      </c>
      <c r="AF36" s="25">
        <f>AF23+AF28</f>
        <v>654240</v>
      </c>
    </row>
    <row r="37" s="3" customFormat="1" ht="18" customHeight="1" spans="1:32">
      <c r="A37" s="26"/>
      <c r="B37" s="28"/>
      <c r="C37" s="50"/>
      <c r="D37" s="25"/>
      <c r="E37" s="51" t="s">
        <v>42</v>
      </c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68"/>
      <c r="AB37" s="69">
        <v>73361</v>
      </c>
      <c r="AC37" s="69"/>
      <c r="AD37" s="73">
        <v>73361</v>
      </c>
      <c r="AE37" s="69"/>
      <c r="AF37" s="25">
        <v>0</v>
      </c>
    </row>
    <row r="38" s="7" customFormat="1" ht="18" customHeight="1" spans="1:32">
      <c r="A38" s="31"/>
      <c r="B38" s="32" t="s">
        <v>43</v>
      </c>
      <c r="C38" s="33"/>
      <c r="D38" s="52"/>
      <c r="E38" s="32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2">
        <f>AB36+AB37</f>
        <v>22706149.8</v>
      </c>
      <c r="AC38" s="52"/>
      <c r="AD38" s="72">
        <f>AD36+AD37</f>
        <v>22051909.8</v>
      </c>
      <c r="AE38" s="52"/>
      <c r="AF38" s="52">
        <v>654240</v>
      </c>
    </row>
    <row r="39" s="8" customFormat="1" ht="24.95" customHeight="1" spans="1:32">
      <c r="A39" s="34"/>
      <c r="B39" s="35"/>
      <c r="C39" s="35"/>
      <c r="D39" s="35"/>
      <c r="E39" s="35"/>
      <c r="F39" s="36"/>
      <c r="G39" s="36"/>
      <c r="H39" s="35"/>
      <c r="I39" s="6"/>
      <c r="J39" s="36"/>
      <c r="K39" s="36"/>
      <c r="L39" s="35"/>
      <c r="M39" s="35"/>
      <c r="N39" s="6"/>
      <c r="O39" s="64"/>
      <c r="P39" s="36"/>
      <c r="Q39" s="36"/>
      <c r="R39" s="36"/>
      <c r="S39" s="36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</row>
    <row r="40" s="3" customFormat="1" ht="30.75" customHeight="1" spans="1:32">
      <c r="A40" s="23" t="s">
        <v>47</v>
      </c>
      <c r="B40" s="24" t="s">
        <v>30</v>
      </c>
      <c r="C40" s="24"/>
      <c r="D40" s="24"/>
      <c r="E40" s="45">
        <f>E41+E42+E43+E44</f>
        <v>109264</v>
      </c>
      <c r="F40" s="45">
        <f t="shared" ref="F40:F52" si="81">G40+H40+I40</f>
        <v>82981090</v>
      </c>
      <c r="G40" s="25">
        <f t="shared" ref="G40:G52" si="82">L40</f>
        <v>26133360</v>
      </c>
      <c r="H40" s="25">
        <f t="shared" ref="H40:L40" si="83">SUM(H41:H44)</f>
        <v>56757730</v>
      </c>
      <c r="I40" s="25">
        <f>SUM(I41:I44)</f>
        <v>90000</v>
      </c>
      <c r="J40" s="25">
        <f t="shared" ref="J40:J44" si="84">L40</f>
        <v>26133360</v>
      </c>
      <c r="K40" s="25" t="s">
        <v>32</v>
      </c>
      <c r="L40" s="25">
        <f>SUM(L41:L44)</f>
        <v>26133360</v>
      </c>
      <c r="M40" s="25">
        <f t="shared" ref="M40:M52" si="85">O40+Q40</f>
        <v>34030818</v>
      </c>
      <c r="N40" s="25" t="s">
        <v>32</v>
      </c>
      <c r="O40" s="25">
        <f t="shared" ref="O40:T40" si="86">SUM(O41:O44)</f>
        <v>34030818</v>
      </c>
      <c r="P40" s="25" t="s">
        <v>32</v>
      </c>
      <c r="Q40" s="25">
        <f>SUM(Q41:Q44)</f>
        <v>0</v>
      </c>
      <c r="R40" s="25">
        <f t="shared" ref="R40:R52" si="87">T40+V40</f>
        <v>0</v>
      </c>
      <c r="S40" s="25" t="s">
        <v>32</v>
      </c>
      <c r="T40" s="25">
        <f>SUM(T41:T44)</f>
        <v>0</v>
      </c>
      <c r="U40" s="25" t="s">
        <v>32</v>
      </c>
      <c r="V40" s="25">
        <f t="shared" ref="V40:AA40" si="88">SUM(V41:V44)</f>
        <v>0</v>
      </c>
      <c r="W40" s="25">
        <f t="shared" ref="W40:W52" si="89">Y40+AA40</f>
        <v>11322168</v>
      </c>
      <c r="X40" s="25" t="s">
        <v>33</v>
      </c>
      <c r="Y40" s="25">
        <f t="shared" ref="Y40:AD40" si="90">SUM(Y41:Y44)</f>
        <v>11322168</v>
      </c>
      <c r="Z40" s="25" t="s">
        <v>32</v>
      </c>
      <c r="AA40" s="25">
        <f t="shared" ref="AA40:AF40" si="91">SUM(AA41:AA44)</f>
        <v>0</v>
      </c>
      <c r="AB40" s="25">
        <f t="shared" ref="AB40:AB54" si="92">AD40+AF40</f>
        <v>11494744</v>
      </c>
      <c r="AC40" s="25" t="s">
        <v>32</v>
      </c>
      <c r="AD40" s="25">
        <f>SUM(AD41:AD44)</f>
        <v>11404744</v>
      </c>
      <c r="AE40" s="25" t="s">
        <v>32</v>
      </c>
      <c r="AF40" s="25">
        <f>SUM(AF41:AF44)</f>
        <v>90000</v>
      </c>
    </row>
    <row r="41" s="3" customFormat="1" ht="24.95" customHeight="1" spans="1:32">
      <c r="A41" s="26"/>
      <c r="B41" s="40" t="s">
        <v>35</v>
      </c>
      <c r="C41" s="27" t="s">
        <v>36</v>
      </c>
      <c r="D41" s="40"/>
      <c r="E41" s="45">
        <v>106904</v>
      </c>
      <c r="F41" s="45">
        <f>G41+H41+I41</f>
        <v>81247040</v>
      </c>
      <c r="G41" s="25">
        <f>L41</f>
        <v>25656960</v>
      </c>
      <c r="H41" s="25">
        <f t="shared" ref="H41:H44" si="93">O41+T41+Y41+AD41</f>
        <v>55590080</v>
      </c>
      <c r="I41" s="25">
        <f t="shared" ref="I41:I44" si="94">Q41+V41+AA41+AF41</f>
        <v>0</v>
      </c>
      <c r="J41" s="25">
        <f>L41</f>
        <v>25656960</v>
      </c>
      <c r="K41" s="25">
        <v>240</v>
      </c>
      <c r="L41" s="25">
        <f t="shared" ref="L41:L44" si="95">E41*K41</f>
        <v>25656960</v>
      </c>
      <c r="M41" s="25">
        <f>O41+Q41</f>
        <v>33354048</v>
      </c>
      <c r="N41" s="25">
        <v>312</v>
      </c>
      <c r="O41" s="25">
        <f t="shared" ref="O41:O44" si="96">E41*N41</f>
        <v>33354048</v>
      </c>
      <c r="P41" s="25">
        <v>0</v>
      </c>
      <c r="Q41" s="25">
        <f t="shared" ref="Q41:Q44" si="97">E41*P41</f>
        <v>0</v>
      </c>
      <c r="R41" s="25">
        <f>T41+V41</f>
        <v>0</v>
      </c>
      <c r="S41" s="65">
        <v>0</v>
      </c>
      <c r="T41" s="65">
        <f t="shared" ref="T41:T44" si="98">E41*S41</f>
        <v>0</v>
      </c>
      <c r="U41" s="25">
        <v>0</v>
      </c>
      <c r="V41" s="25">
        <f t="shared" ref="V41:V44" si="99">E41*U41</f>
        <v>0</v>
      </c>
      <c r="W41" s="25">
        <f>Y41+AA41</f>
        <v>11118016</v>
      </c>
      <c r="X41" s="25">
        <v>104</v>
      </c>
      <c r="Y41" s="25">
        <f t="shared" ref="Y41:Y44" si="100">X41*E41</f>
        <v>11118016</v>
      </c>
      <c r="Z41" s="25">
        <v>0</v>
      </c>
      <c r="AA41" s="25">
        <f t="shared" ref="AA41:AA44" si="101">E41*Z41</f>
        <v>0</v>
      </c>
      <c r="AB41" s="25">
        <f>AD41+AF41</f>
        <v>11118016</v>
      </c>
      <c r="AC41" s="25">
        <v>104</v>
      </c>
      <c r="AD41" s="25">
        <f t="shared" ref="AD41:AD44" si="102">AC41*E41</f>
        <v>11118016</v>
      </c>
      <c r="AE41" s="65">
        <v>0</v>
      </c>
      <c r="AF41" s="65">
        <f t="shared" ref="AF41:AF44" si="103">E41*AE41</f>
        <v>0</v>
      </c>
    </row>
    <row r="42" s="3" customFormat="1" ht="24.95" customHeight="1" spans="1:32">
      <c r="A42" s="26"/>
      <c r="B42" s="40"/>
      <c r="C42" s="27" t="s">
        <v>34</v>
      </c>
      <c r="D42" s="40"/>
      <c r="E42" s="45">
        <v>1985</v>
      </c>
      <c r="F42" s="45">
        <f>G42+H42+I42</f>
        <v>1449050</v>
      </c>
      <c r="G42" s="25">
        <f>L42</f>
        <v>476400</v>
      </c>
      <c r="H42" s="25">
        <f>O42+T42+Y42+AD42</f>
        <v>972650</v>
      </c>
      <c r="I42" s="25">
        <f>Q42+V42+AA42+AF42</f>
        <v>0</v>
      </c>
      <c r="J42" s="25">
        <f>L42</f>
        <v>476400</v>
      </c>
      <c r="K42" s="25">
        <v>240</v>
      </c>
      <c r="L42" s="25">
        <f>E42*K42</f>
        <v>476400</v>
      </c>
      <c r="M42" s="25">
        <f>O42+Q42</f>
        <v>559770</v>
      </c>
      <c r="N42" s="25">
        <v>282</v>
      </c>
      <c r="O42" s="25">
        <f>E42*N42</f>
        <v>559770</v>
      </c>
      <c r="P42" s="25">
        <v>0</v>
      </c>
      <c r="Q42" s="25">
        <f>E42*P42</f>
        <v>0</v>
      </c>
      <c r="R42" s="25">
        <f>T42+V42</f>
        <v>0</v>
      </c>
      <c r="S42" s="65">
        <v>0</v>
      </c>
      <c r="T42" s="65">
        <f>E42*S42</f>
        <v>0</v>
      </c>
      <c r="U42" s="25">
        <v>0</v>
      </c>
      <c r="V42" s="25">
        <f>E42*U42</f>
        <v>0</v>
      </c>
      <c r="W42" s="25">
        <f>Y42+AA42</f>
        <v>165152</v>
      </c>
      <c r="X42" s="25">
        <v>83.2</v>
      </c>
      <c r="Y42" s="25">
        <f>X42*E42</f>
        <v>165152</v>
      </c>
      <c r="Z42" s="25">
        <v>0</v>
      </c>
      <c r="AA42" s="25">
        <f>E42*Z42</f>
        <v>0</v>
      </c>
      <c r="AB42" s="25">
        <f>AD42+AF42</f>
        <v>247728</v>
      </c>
      <c r="AC42" s="25">
        <v>124.8</v>
      </c>
      <c r="AD42" s="25">
        <f>AC42*E42</f>
        <v>247728</v>
      </c>
      <c r="AE42" s="65">
        <v>0</v>
      </c>
      <c r="AF42" s="65">
        <f>E42*AE42</f>
        <v>0</v>
      </c>
    </row>
    <row r="43" s="3" customFormat="1" ht="30" customHeight="1" spans="1:32">
      <c r="A43" s="26"/>
      <c r="B43" s="40" t="s">
        <v>35</v>
      </c>
      <c r="C43" s="27" t="s">
        <v>37</v>
      </c>
      <c r="D43" s="40"/>
      <c r="E43" s="45">
        <v>182</v>
      </c>
      <c r="F43" s="45">
        <f>G43+H43+I43</f>
        <v>138320</v>
      </c>
      <c r="G43" s="25">
        <f>L43</f>
        <v>0</v>
      </c>
      <c r="H43" s="25">
        <f>O43+T43+Y43+AD43</f>
        <v>94640</v>
      </c>
      <c r="I43" s="25">
        <f>Q43+V43+AA43+AF43</f>
        <v>43680</v>
      </c>
      <c r="J43" s="25">
        <f>L43</f>
        <v>0</v>
      </c>
      <c r="K43" s="25">
        <v>0</v>
      </c>
      <c r="L43" s="25">
        <f>E43*K43</f>
        <v>0</v>
      </c>
      <c r="M43" s="25">
        <f>O43+Q43</f>
        <v>56784</v>
      </c>
      <c r="N43" s="25">
        <v>312</v>
      </c>
      <c r="O43" s="25">
        <f>E43*N43</f>
        <v>56784</v>
      </c>
      <c r="P43" s="25">
        <v>0</v>
      </c>
      <c r="Q43" s="25">
        <f>E43*P43</f>
        <v>0</v>
      </c>
      <c r="R43" s="25">
        <f>T43+V43</f>
        <v>0</v>
      </c>
      <c r="S43" s="65">
        <v>0</v>
      </c>
      <c r="T43" s="65">
        <f>E43*S43</f>
        <v>0</v>
      </c>
      <c r="U43" s="25">
        <v>0</v>
      </c>
      <c r="V43" s="25">
        <f>E43*U43</f>
        <v>0</v>
      </c>
      <c r="W43" s="25">
        <f>Y43+AA43</f>
        <v>18928</v>
      </c>
      <c r="X43" s="25">
        <v>104</v>
      </c>
      <c r="Y43" s="25">
        <f>X43*E43</f>
        <v>18928</v>
      </c>
      <c r="Z43" s="25">
        <v>0</v>
      </c>
      <c r="AA43" s="25">
        <f>E43*Z43</f>
        <v>0</v>
      </c>
      <c r="AB43" s="25">
        <f>AD43+AF43</f>
        <v>62608</v>
      </c>
      <c r="AC43" s="25">
        <v>104</v>
      </c>
      <c r="AD43" s="25">
        <f>AC43*E43</f>
        <v>18928</v>
      </c>
      <c r="AE43" s="25">
        <v>240</v>
      </c>
      <c r="AF43" s="65">
        <f>E43*AE43</f>
        <v>43680</v>
      </c>
    </row>
    <row r="44" s="3" customFormat="1" ht="24.95" customHeight="1" spans="1:32">
      <c r="A44" s="26"/>
      <c r="B44" s="40" t="s">
        <v>35</v>
      </c>
      <c r="C44" s="27" t="s">
        <v>38</v>
      </c>
      <c r="D44" s="40"/>
      <c r="E44" s="45">
        <v>193</v>
      </c>
      <c r="F44" s="45">
        <f>G44+H44+I44</f>
        <v>146680</v>
      </c>
      <c r="G44" s="25">
        <f>L44</f>
        <v>0</v>
      </c>
      <c r="H44" s="25">
        <f>O44+T44+Y44+AD44</f>
        <v>100360</v>
      </c>
      <c r="I44" s="25">
        <f>Q44+V44+AA44+AF44</f>
        <v>46320</v>
      </c>
      <c r="J44" s="25">
        <f>L44</f>
        <v>0</v>
      </c>
      <c r="K44" s="25">
        <v>0</v>
      </c>
      <c r="L44" s="25">
        <f>E44*K44</f>
        <v>0</v>
      </c>
      <c r="M44" s="25">
        <f>O44+Q44</f>
        <v>60216</v>
      </c>
      <c r="N44" s="25">
        <v>312</v>
      </c>
      <c r="O44" s="25">
        <f>E44*N44</f>
        <v>60216</v>
      </c>
      <c r="P44" s="25">
        <v>0</v>
      </c>
      <c r="Q44" s="25">
        <f>E44*P44</f>
        <v>0</v>
      </c>
      <c r="R44" s="25">
        <f>T44+V44</f>
        <v>0</v>
      </c>
      <c r="S44" s="65">
        <v>0</v>
      </c>
      <c r="T44" s="65">
        <f>E44*S44</f>
        <v>0</v>
      </c>
      <c r="U44" s="25">
        <v>0</v>
      </c>
      <c r="V44" s="25">
        <f>E44*U44</f>
        <v>0</v>
      </c>
      <c r="W44" s="25">
        <f>Y44+AA44</f>
        <v>20072</v>
      </c>
      <c r="X44" s="25">
        <v>104</v>
      </c>
      <c r="Y44" s="25">
        <f>X44*E44</f>
        <v>20072</v>
      </c>
      <c r="Z44" s="25">
        <v>0</v>
      </c>
      <c r="AA44" s="25">
        <f>E44*Z44</f>
        <v>0</v>
      </c>
      <c r="AB44" s="25">
        <f>AD44+AF44</f>
        <v>66392</v>
      </c>
      <c r="AC44" s="25">
        <v>104</v>
      </c>
      <c r="AD44" s="25">
        <f>AC44*E44</f>
        <v>20072</v>
      </c>
      <c r="AE44" s="25">
        <v>240</v>
      </c>
      <c r="AF44" s="65">
        <f>E44*AE44</f>
        <v>46320</v>
      </c>
    </row>
    <row r="45" s="3" customFormat="1" ht="24.95" customHeight="1" spans="1:32">
      <c r="A45" s="26"/>
      <c r="B45" s="24" t="s">
        <v>39</v>
      </c>
      <c r="C45" s="24"/>
      <c r="D45" s="24"/>
      <c r="E45" s="45">
        <f>E46+E47+E48+E49+E50+E51</f>
        <v>133929</v>
      </c>
      <c r="F45" s="45">
        <f>G45+H45+I45</f>
        <v>101785590</v>
      </c>
      <c r="G45" s="25">
        <f>L45</f>
        <v>31268880</v>
      </c>
      <c r="H45" s="25">
        <f t="shared" ref="H45:J45" si="104">SUM(H46:H51)</f>
        <v>69642630</v>
      </c>
      <c r="I45" s="25">
        <f>SUM(I46:I51)</f>
        <v>874080</v>
      </c>
      <c r="J45" s="25">
        <f>SUM(J46:J51)</f>
        <v>31268880</v>
      </c>
      <c r="K45" s="25" t="s">
        <v>32</v>
      </c>
      <c r="L45" s="25">
        <f t="shared" ref="L45:Q45" si="105">SUM(L46:L51)</f>
        <v>31268880</v>
      </c>
      <c r="M45" s="25">
        <f>O45+Q45</f>
        <v>41785398</v>
      </c>
      <c r="N45" s="25" t="s">
        <v>32</v>
      </c>
      <c r="O45" s="25">
        <f>SUM(O46:O51)</f>
        <v>41785398</v>
      </c>
      <c r="P45" s="25" t="s">
        <v>32</v>
      </c>
      <c r="Q45" s="25">
        <f>SUM(Q46:Q51)</f>
        <v>0</v>
      </c>
      <c r="R45" s="25">
        <f>T45+V45</f>
        <v>0</v>
      </c>
      <c r="S45" s="25" t="s">
        <v>32</v>
      </c>
      <c r="T45" s="25">
        <f t="shared" ref="T45:Y45" si="106">SUM(T46:T51)</f>
        <v>0</v>
      </c>
      <c r="U45" s="25" t="s">
        <v>32</v>
      </c>
      <c r="V45" s="25">
        <f>SUM(V46:V51)</f>
        <v>0</v>
      </c>
      <c r="W45" s="25">
        <f>Y45+AA45</f>
        <v>13928304</v>
      </c>
      <c r="X45" s="25" t="s">
        <v>33</v>
      </c>
      <c r="Y45" s="25">
        <f>SUM(Y46:Y51)</f>
        <v>13928304</v>
      </c>
      <c r="Z45" s="25" t="s">
        <v>32</v>
      </c>
      <c r="AA45" s="25">
        <f t="shared" ref="AA45:AF45" si="107">SUM(AA46:AA51)</f>
        <v>0</v>
      </c>
      <c r="AB45" s="25">
        <f>AD45+AF45</f>
        <v>14803008</v>
      </c>
      <c r="AC45" s="25" t="s">
        <v>32</v>
      </c>
      <c r="AD45" s="25">
        <f>SUM(AD46:AD51)</f>
        <v>13928928</v>
      </c>
      <c r="AE45" s="25" t="s">
        <v>32</v>
      </c>
      <c r="AF45" s="25">
        <f>SUM(AF46:AF51)</f>
        <v>874080</v>
      </c>
    </row>
    <row r="46" s="3" customFormat="1" ht="24.95" customHeight="1" spans="1:32">
      <c r="A46" s="26"/>
      <c r="B46" s="40"/>
      <c r="C46" s="27" t="s">
        <v>36</v>
      </c>
      <c r="D46" s="40"/>
      <c r="E46" s="45">
        <v>84991</v>
      </c>
      <c r="F46" s="45">
        <f>G46+H46+I46</f>
        <v>64593160</v>
      </c>
      <c r="G46" s="25">
        <f>L46</f>
        <v>20397840</v>
      </c>
      <c r="H46" s="25">
        <f t="shared" ref="H46:H51" si="108">O46+T46+Y46+AD46</f>
        <v>44195320</v>
      </c>
      <c r="I46" s="25">
        <f t="shared" ref="I46:I51" si="109">Q46+V46+AA46+AF46</f>
        <v>0</v>
      </c>
      <c r="J46" s="25">
        <f t="shared" ref="J46:J52" si="110">L46</f>
        <v>20397840</v>
      </c>
      <c r="K46" s="25">
        <v>240</v>
      </c>
      <c r="L46" s="25">
        <f t="shared" ref="L46:L51" si="111">E46*K46</f>
        <v>20397840</v>
      </c>
      <c r="M46" s="25">
        <f>O46+Q46</f>
        <v>26517192</v>
      </c>
      <c r="N46" s="25">
        <v>312</v>
      </c>
      <c r="O46" s="25">
        <f t="shared" ref="O46:O51" si="112">E46*N46</f>
        <v>26517192</v>
      </c>
      <c r="P46" s="25">
        <v>0</v>
      </c>
      <c r="Q46" s="25">
        <f t="shared" ref="Q46:Q51" si="113">E46*P46</f>
        <v>0</v>
      </c>
      <c r="R46" s="25">
        <f>T46+V46</f>
        <v>0</v>
      </c>
      <c r="S46" s="65">
        <v>0</v>
      </c>
      <c r="T46" s="65">
        <f t="shared" ref="T46:T51" si="114">E46*S46</f>
        <v>0</v>
      </c>
      <c r="U46" s="25">
        <v>0</v>
      </c>
      <c r="V46" s="25">
        <f t="shared" ref="V46:V51" si="115">E46*U46</f>
        <v>0</v>
      </c>
      <c r="W46" s="25">
        <f>Y46+AA46</f>
        <v>8839064</v>
      </c>
      <c r="X46" s="25">
        <v>104</v>
      </c>
      <c r="Y46" s="25">
        <f t="shared" ref="Y46:Y51" si="116">X46*E46</f>
        <v>8839064</v>
      </c>
      <c r="Z46" s="25">
        <v>0</v>
      </c>
      <c r="AA46" s="25">
        <f t="shared" ref="AA46:AA51" si="117">E46*Z46</f>
        <v>0</v>
      </c>
      <c r="AB46" s="25">
        <f>AD46+AF46</f>
        <v>8839064</v>
      </c>
      <c r="AC46" s="25">
        <v>104</v>
      </c>
      <c r="AD46" s="25">
        <f t="shared" ref="AD46:AD51" si="118">AC46*E46</f>
        <v>8839064</v>
      </c>
      <c r="AE46" s="25">
        <v>0</v>
      </c>
      <c r="AF46" s="65">
        <f t="shared" ref="AF46:AF51" si="119">AE46*E46</f>
        <v>0</v>
      </c>
    </row>
    <row r="47" s="3" customFormat="1" ht="24.95" customHeight="1" spans="1:32">
      <c r="A47" s="26"/>
      <c r="B47" s="40"/>
      <c r="C47" s="27" t="s">
        <v>34</v>
      </c>
      <c r="D47" s="40"/>
      <c r="E47" s="45">
        <v>8</v>
      </c>
      <c r="F47" s="45">
        <f>G47+H47+I47</f>
        <v>5840</v>
      </c>
      <c r="G47" s="25">
        <f>L47</f>
        <v>1920</v>
      </c>
      <c r="H47" s="25">
        <f>O47+T47+Y47+AD47</f>
        <v>3920</v>
      </c>
      <c r="I47" s="25">
        <f>Q47+V47+AA47+AF47</f>
        <v>0</v>
      </c>
      <c r="J47" s="25">
        <f>L47</f>
        <v>1920</v>
      </c>
      <c r="K47" s="25">
        <v>240</v>
      </c>
      <c r="L47" s="25">
        <f>E47*K47</f>
        <v>1920</v>
      </c>
      <c r="M47" s="25">
        <f>O47+Q47</f>
        <v>2256</v>
      </c>
      <c r="N47" s="25">
        <v>282</v>
      </c>
      <c r="O47" s="25">
        <f>E47*N47</f>
        <v>2256</v>
      </c>
      <c r="P47" s="25">
        <v>0</v>
      </c>
      <c r="Q47" s="25">
        <f>E47*P47</f>
        <v>0</v>
      </c>
      <c r="R47" s="25">
        <f>T47+V47</f>
        <v>0</v>
      </c>
      <c r="S47" s="65">
        <v>0</v>
      </c>
      <c r="T47" s="65">
        <f>E47*S47</f>
        <v>0</v>
      </c>
      <c r="U47" s="25">
        <v>0</v>
      </c>
      <c r="V47" s="25">
        <f>E47*U47</f>
        <v>0</v>
      </c>
      <c r="W47" s="25">
        <f>Y47+AA47</f>
        <v>665.6</v>
      </c>
      <c r="X47" s="25">
        <v>83.2</v>
      </c>
      <c r="Y47" s="25">
        <f>X47*E47</f>
        <v>665.6</v>
      </c>
      <c r="Z47" s="25">
        <v>0</v>
      </c>
      <c r="AA47" s="25">
        <f>E47*Z47</f>
        <v>0</v>
      </c>
      <c r="AB47" s="25">
        <f>AD47+AF47</f>
        <v>998.4</v>
      </c>
      <c r="AC47" s="25">
        <v>124.8</v>
      </c>
      <c r="AD47" s="25">
        <f>AC47*E47</f>
        <v>998.4</v>
      </c>
      <c r="AE47" s="25">
        <v>0</v>
      </c>
      <c r="AF47" s="65">
        <f>AE47*E47</f>
        <v>0</v>
      </c>
    </row>
    <row r="48" s="3" customFormat="1" ht="34.5" customHeight="1" spans="1:32">
      <c r="A48" s="26"/>
      <c r="B48" s="40" t="s">
        <v>35</v>
      </c>
      <c r="C48" s="27" t="s">
        <v>37</v>
      </c>
      <c r="D48" s="27"/>
      <c r="E48" s="45">
        <v>1019</v>
      </c>
      <c r="F48" s="45">
        <f>G48+H48+I48</f>
        <v>774440</v>
      </c>
      <c r="G48" s="25">
        <f>L48</f>
        <v>0</v>
      </c>
      <c r="H48" s="25">
        <f>O48+T48+Y48+AD48</f>
        <v>529880</v>
      </c>
      <c r="I48" s="25">
        <f>Q48+V48+AA48+AF48</f>
        <v>244560</v>
      </c>
      <c r="J48" s="25">
        <f>L48</f>
        <v>0</v>
      </c>
      <c r="K48" s="25">
        <v>0</v>
      </c>
      <c r="L48" s="25">
        <f>E48*K48</f>
        <v>0</v>
      </c>
      <c r="M48" s="25">
        <f>O48+Q48</f>
        <v>317928</v>
      </c>
      <c r="N48" s="25">
        <v>312</v>
      </c>
      <c r="O48" s="25">
        <f>E48*N48</f>
        <v>317928</v>
      </c>
      <c r="P48" s="25">
        <v>0</v>
      </c>
      <c r="Q48" s="25">
        <f>E48*P48</f>
        <v>0</v>
      </c>
      <c r="R48" s="25">
        <f>T48+V48</f>
        <v>0</v>
      </c>
      <c r="S48" s="65">
        <v>0</v>
      </c>
      <c r="T48" s="65">
        <f>E48*S48</f>
        <v>0</v>
      </c>
      <c r="U48" s="25">
        <v>0</v>
      </c>
      <c r="V48" s="25">
        <f>E48*U48</f>
        <v>0</v>
      </c>
      <c r="W48" s="25">
        <f>Y48+AA48</f>
        <v>105976</v>
      </c>
      <c r="X48" s="25">
        <v>104</v>
      </c>
      <c r="Y48" s="25">
        <f>X48*E48</f>
        <v>105976</v>
      </c>
      <c r="Z48" s="25">
        <v>0</v>
      </c>
      <c r="AA48" s="25">
        <f>E48*Z48</f>
        <v>0</v>
      </c>
      <c r="AB48" s="25">
        <f>AD48+AF48</f>
        <v>350536</v>
      </c>
      <c r="AC48" s="25">
        <v>104</v>
      </c>
      <c r="AD48" s="25">
        <f>AC48*E48</f>
        <v>105976</v>
      </c>
      <c r="AE48" s="25">
        <v>240</v>
      </c>
      <c r="AF48" s="65">
        <f>AE48*E48</f>
        <v>244560</v>
      </c>
    </row>
    <row r="49" s="3" customFormat="1" ht="24.95" customHeight="1" spans="1:32">
      <c r="A49" s="26"/>
      <c r="B49" s="40" t="s">
        <v>35</v>
      </c>
      <c r="C49" s="27" t="s">
        <v>38</v>
      </c>
      <c r="D49" s="40"/>
      <c r="E49" s="45">
        <v>2623</v>
      </c>
      <c r="F49" s="45">
        <f>G49+H49+I49</f>
        <v>1993480</v>
      </c>
      <c r="G49" s="25">
        <f>L49</f>
        <v>0</v>
      </c>
      <c r="H49" s="25">
        <f>O49+T49+Y49+AD49</f>
        <v>1363960</v>
      </c>
      <c r="I49" s="25">
        <f>Q49+V49+AA49+AF49</f>
        <v>629520</v>
      </c>
      <c r="J49" s="25">
        <f>L49</f>
        <v>0</v>
      </c>
      <c r="K49" s="25">
        <v>0</v>
      </c>
      <c r="L49" s="25">
        <f>E49*K49</f>
        <v>0</v>
      </c>
      <c r="M49" s="25">
        <f>O49+Q49</f>
        <v>818376</v>
      </c>
      <c r="N49" s="25">
        <v>312</v>
      </c>
      <c r="O49" s="25">
        <f>E49*N49</f>
        <v>818376</v>
      </c>
      <c r="P49" s="25">
        <v>0</v>
      </c>
      <c r="Q49" s="25">
        <f>E49*P49</f>
        <v>0</v>
      </c>
      <c r="R49" s="25">
        <f>T49+V49</f>
        <v>0</v>
      </c>
      <c r="S49" s="65">
        <v>0</v>
      </c>
      <c r="T49" s="65">
        <f>E49*S49</f>
        <v>0</v>
      </c>
      <c r="U49" s="25">
        <v>0</v>
      </c>
      <c r="V49" s="25">
        <f>E49*U49</f>
        <v>0</v>
      </c>
      <c r="W49" s="25">
        <f>Y49+AA49</f>
        <v>272792</v>
      </c>
      <c r="X49" s="25">
        <v>104</v>
      </c>
      <c r="Y49" s="25">
        <f>X49*E49</f>
        <v>272792</v>
      </c>
      <c r="Z49" s="25">
        <v>0</v>
      </c>
      <c r="AA49" s="25">
        <f>E49*Z49</f>
        <v>0</v>
      </c>
      <c r="AB49" s="25">
        <f>AD49+AF49</f>
        <v>902312</v>
      </c>
      <c r="AC49" s="25">
        <v>104</v>
      </c>
      <c r="AD49" s="25">
        <f>AC49*E49</f>
        <v>272792</v>
      </c>
      <c r="AE49" s="25">
        <v>240</v>
      </c>
      <c r="AF49" s="65">
        <f>AE49*E49</f>
        <v>629520</v>
      </c>
    </row>
    <row r="50" s="3" customFormat="1" ht="33.75" customHeight="1" spans="1:32">
      <c r="A50" s="26"/>
      <c r="B50" s="40"/>
      <c r="C50" s="27" t="s">
        <v>40</v>
      </c>
      <c r="D50" s="40"/>
      <c r="E50" s="45">
        <v>45281</v>
      </c>
      <c r="F50" s="45">
        <f>G50+H50+I50</f>
        <v>34413560</v>
      </c>
      <c r="G50" s="25">
        <f>L50</f>
        <v>10867440</v>
      </c>
      <c r="H50" s="25">
        <f>O50+T50+Y50+AD50</f>
        <v>23546120</v>
      </c>
      <c r="I50" s="25">
        <f>Q50+V50+AA50+AF50</f>
        <v>0</v>
      </c>
      <c r="J50" s="25">
        <f>L50</f>
        <v>10867440</v>
      </c>
      <c r="K50" s="25">
        <v>240</v>
      </c>
      <c r="L50" s="25">
        <f>E50*K50</f>
        <v>10867440</v>
      </c>
      <c r="M50" s="25">
        <f>O50+Q50</f>
        <v>14127672</v>
      </c>
      <c r="N50" s="25">
        <v>312</v>
      </c>
      <c r="O50" s="25">
        <f>E50*N50</f>
        <v>14127672</v>
      </c>
      <c r="P50" s="25">
        <v>0</v>
      </c>
      <c r="Q50" s="25">
        <f>E50*P50</f>
        <v>0</v>
      </c>
      <c r="R50" s="25">
        <f>T50+V50</f>
        <v>0</v>
      </c>
      <c r="S50" s="65">
        <v>0</v>
      </c>
      <c r="T50" s="65">
        <f>E50*S50</f>
        <v>0</v>
      </c>
      <c r="U50" s="25">
        <v>0</v>
      </c>
      <c r="V50" s="25">
        <f>E50*U50</f>
        <v>0</v>
      </c>
      <c r="W50" s="25">
        <f>Y50+AA50</f>
        <v>4709224</v>
      </c>
      <c r="X50" s="25">
        <v>104</v>
      </c>
      <c r="Y50" s="25">
        <f>X50*E50</f>
        <v>4709224</v>
      </c>
      <c r="Z50" s="25">
        <v>0</v>
      </c>
      <c r="AA50" s="25">
        <f>E50*Z50</f>
        <v>0</v>
      </c>
      <c r="AB50" s="25">
        <f>AD50+AF50</f>
        <v>4709224</v>
      </c>
      <c r="AC50" s="25">
        <v>104</v>
      </c>
      <c r="AD50" s="25">
        <f>AC50*E50</f>
        <v>4709224</v>
      </c>
      <c r="AE50" s="25">
        <v>0</v>
      </c>
      <c r="AF50" s="65">
        <f>AE50*E50</f>
        <v>0</v>
      </c>
    </row>
    <row r="51" s="3" customFormat="1" ht="42.75" customHeight="1" spans="1:32">
      <c r="A51" s="26"/>
      <c r="B51" s="40" t="s">
        <v>35</v>
      </c>
      <c r="C51" s="27" t="s">
        <v>40</v>
      </c>
      <c r="D51" s="40"/>
      <c r="E51" s="45">
        <v>7</v>
      </c>
      <c r="F51" s="45">
        <f>G51+H51+I51</f>
        <v>5110</v>
      </c>
      <c r="G51" s="25">
        <f>L51</f>
        <v>1680</v>
      </c>
      <c r="H51" s="25">
        <f>O51+T51+Y51+AD51</f>
        <v>3430</v>
      </c>
      <c r="I51" s="25">
        <f>Q51+V51+AA51+AF51</f>
        <v>0</v>
      </c>
      <c r="J51" s="25">
        <f>L51</f>
        <v>1680</v>
      </c>
      <c r="K51" s="25">
        <v>240</v>
      </c>
      <c r="L51" s="25">
        <f>E51*K51</f>
        <v>1680</v>
      </c>
      <c r="M51" s="25">
        <f>O51+Q51</f>
        <v>1974</v>
      </c>
      <c r="N51" s="25">
        <v>282</v>
      </c>
      <c r="O51" s="25">
        <f>E51*N51</f>
        <v>1974</v>
      </c>
      <c r="P51" s="25">
        <v>0</v>
      </c>
      <c r="Q51" s="25">
        <f>E51*P51</f>
        <v>0</v>
      </c>
      <c r="R51" s="25">
        <f>T51+V51</f>
        <v>0</v>
      </c>
      <c r="S51" s="65">
        <v>0</v>
      </c>
      <c r="T51" s="65">
        <f>E51*S51</f>
        <v>0</v>
      </c>
      <c r="U51" s="25">
        <v>0</v>
      </c>
      <c r="V51" s="25">
        <f>E51*U51</f>
        <v>0</v>
      </c>
      <c r="W51" s="25">
        <f>Y51+AA51</f>
        <v>582.4</v>
      </c>
      <c r="X51" s="25">
        <v>83.2</v>
      </c>
      <c r="Y51" s="25">
        <f>X51*E51</f>
        <v>582.4</v>
      </c>
      <c r="Z51" s="25">
        <v>0</v>
      </c>
      <c r="AA51" s="25">
        <f>E51*Z51</f>
        <v>0</v>
      </c>
      <c r="AB51" s="25">
        <f>AD51+AF51</f>
        <v>873.6</v>
      </c>
      <c r="AC51" s="25">
        <v>124.8</v>
      </c>
      <c r="AD51" s="25">
        <f>AC51*E51</f>
        <v>873.6</v>
      </c>
      <c r="AE51" s="25">
        <v>0</v>
      </c>
      <c r="AF51" s="65">
        <f>AE51*E51</f>
        <v>0</v>
      </c>
    </row>
    <row r="52" s="3" customFormat="1" ht="24.95" customHeight="1" spans="1:32">
      <c r="A52" s="26"/>
      <c r="B52" s="54" t="s">
        <v>41</v>
      </c>
      <c r="C52" s="54"/>
      <c r="D52" s="54"/>
      <c r="E52" s="55">
        <f t="shared" ref="E52:I52" si="120">E40+E45</f>
        <v>243193</v>
      </c>
      <c r="F52" s="56">
        <f>G52+H52+I52</f>
        <v>184766680</v>
      </c>
      <c r="G52" s="54">
        <f>L52</f>
        <v>57402240</v>
      </c>
      <c r="H52" s="54">
        <f>H40+H45</f>
        <v>126400360</v>
      </c>
      <c r="I52" s="54">
        <f>I40+I45</f>
        <v>964080</v>
      </c>
      <c r="J52" s="54">
        <f>L52</f>
        <v>57402240</v>
      </c>
      <c r="K52" s="54"/>
      <c r="L52" s="54">
        <f t="shared" ref="L52:Q52" si="121">L40+L45</f>
        <v>57402240</v>
      </c>
      <c r="M52" s="54">
        <f>O52+Q52</f>
        <v>75816216</v>
      </c>
      <c r="N52" s="54" t="s">
        <v>32</v>
      </c>
      <c r="O52" s="54">
        <f>O40+O45</f>
        <v>75816216</v>
      </c>
      <c r="P52" s="54" t="s">
        <v>32</v>
      </c>
      <c r="Q52" s="54">
        <f>Q40+Q45</f>
        <v>0</v>
      </c>
      <c r="R52" s="54">
        <f>T52+V52</f>
        <v>0</v>
      </c>
      <c r="S52" s="54" t="s">
        <v>32</v>
      </c>
      <c r="T52" s="54">
        <f t="shared" ref="T52:Y52" si="122">T40+T45</f>
        <v>0</v>
      </c>
      <c r="U52" s="54" t="s">
        <v>32</v>
      </c>
      <c r="V52" s="54">
        <f>V40+V45</f>
        <v>0</v>
      </c>
      <c r="W52" s="54">
        <f>Y52+AA52</f>
        <v>25250472</v>
      </c>
      <c r="X52" s="54" t="s">
        <v>33</v>
      </c>
      <c r="Y52" s="54">
        <f>Y40+Y45</f>
        <v>25250472</v>
      </c>
      <c r="Z52" s="54" t="s">
        <v>32</v>
      </c>
      <c r="AA52" s="54">
        <f t="shared" ref="AA52:AF52" si="123">AA40+AA45</f>
        <v>0</v>
      </c>
      <c r="AB52" s="54">
        <f>AD52+AF52</f>
        <v>26297752</v>
      </c>
      <c r="AC52" s="54" t="s">
        <v>32</v>
      </c>
      <c r="AD52" s="54">
        <f>AD40+AD45</f>
        <v>25333672</v>
      </c>
      <c r="AE52" s="54" t="s">
        <v>32</v>
      </c>
      <c r="AF52" s="54">
        <f>AF40+AF45</f>
        <v>964080</v>
      </c>
    </row>
    <row r="53" s="3" customFormat="1" ht="18" customHeight="1" spans="1:32">
      <c r="A53" s="26"/>
      <c r="B53" s="57"/>
      <c r="C53" s="58"/>
      <c r="D53" s="58"/>
      <c r="E53" s="59" t="s">
        <v>42</v>
      </c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68"/>
      <c r="AB53" s="69">
        <f>AD53+AF53</f>
        <v>88279</v>
      </c>
      <c r="AC53" s="69"/>
      <c r="AD53" s="54">
        <v>86829</v>
      </c>
      <c r="AE53" s="54"/>
      <c r="AF53" s="54">
        <v>1450</v>
      </c>
    </row>
    <row r="54" s="7" customFormat="1" ht="18" customHeight="1" spans="1:32">
      <c r="A54" s="31"/>
      <c r="B54" s="60" t="s">
        <v>48</v>
      </c>
      <c r="C54" s="61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  <c r="AA54" s="62"/>
      <c r="AB54" s="71">
        <f>AD54+AF54</f>
        <v>26386031</v>
      </c>
      <c r="AC54" s="74"/>
      <c r="AD54" s="52">
        <f>AD52+AD53</f>
        <v>25420501</v>
      </c>
      <c r="AE54" s="52"/>
      <c r="AF54" s="52">
        <f>AF52+AF53</f>
        <v>965530</v>
      </c>
    </row>
    <row r="55" s="8" customFormat="1" ht="28.5" customHeight="1" spans="1:32">
      <c r="A55" s="34"/>
      <c r="B55" s="35"/>
      <c r="C55" s="35"/>
      <c r="D55" s="35"/>
      <c r="E55" s="35"/>
      <c r="F55" s="36"/>
      <c r="G55" s="36"/>
      <c r="H55" s="35"/>
      <c r="I55" s="6"/>
      <c r="J55" s="36"/>
      <c r="K55" s="36"/>
      <c r="L55" s="35"/>
      <c r="M55" s="35"/>
      <c r="N55" s="6"/>
      <c r="O55" s="64"/>
      <c r="P55" s="36"/>
      <c r="Q55" s="36"/>
      <c r="R55" s="36"/>
      <c r="S55" s="36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</row>
    <row r="56" s="3" customFormat="1" ht="24.95" customHeight="1" spans="1:32">
      <c r="A56" s="23" t="s">
        <v>49</v>
      </c>
      <c r="B56" s="24" t="s">
        <v>30</v>
      </c>
      <c r="C56" s="24"/>
      <c r="D56" s="24"/>
      <c r="E56" s="63">
        <f>E57+E58+E59+E60</f>
        <v>88322</v>
      </c>
      <c r="F56" s="63">
        <f t="shared" ref="F56:F69" si="124">G56+H56+I56</f>
        <v>67079870</v>
      </c>
      <c r="G56" s="25">
        <f t="shared" ref="G56:G69" si="125">L56</f>
        <v>21132960</v>
      </c>
      <c r="H56" s="25">
        <f t="shared" ref="H56:L56" si="126">SUM(H57:H60)</f>
        <v>45882590</v>
      </c>
      <c r="I56" s="25">
        <f>SUM(I57:I60)</f>
        <v>64320</v>
      </c>
      <c r="J56" s="25">
        <f t="shared" ref="J56:J69" si="127">L56</f>
        <v>21132960</v>
      </c>
      <c r="K56" s="25" t="s">
        <v>31</v>
      </c>
      <c r="L56" s="25">
        <f>SUM(L57:L60)</f>
        <v>21132960</v>
      </c>
      <c r="M56" s="25">
        <f t="shared" ref="M56:M69" si="128">O56+Q56</f>
        <v>27511614</v>
      </c>
      <c r="N56" s="25" t="s">
        <v>32</v>
      </c>
      <c r="O56" s="25">
        <f t="shared" ref="O56:T56" si="129">SUM(O57:O60)</f>
        <v>27511614</v>
      </c>
      <c r="P56" s="25" t="s">
        <v>32</v>
      </c>
      <c r="Q56" s="25">
        <f>SUM(Q57:Q60)</f>
        <v>0</v>
      </c>
      <c r="R56" s="25">
        <f t="shared" ref="R56:R62" si="130">T56+V56</f>
        <v>0</v>
      </c>
      <c r="S56" s="25" t="s">
        <v>32</v>
      </c>
      <c r="T56" s="25">
        <f>SUM(T57:T60)</f>
        <v>0</v>
      </c>
      <c r="U56" s="25" t="s">
        <v>32</v>
      </c>
      <c r="V56" s="25">
        <f t="shared" ref="V56:AA56" si="131">SUM(V57:V60)</f>
        <v>0</v>
      </c>
      <c r="W56" s="25">
        <f t="shared" ref="W56:W69" si="132">Y56+AA56</f>
        <v>9154392</v>
      </c>
      <c r="X56" s="25" t="s">
        <v>33</v>
      </c>
      <c r="Y56" s="25">
        <f t="shared" ref="Y56:AD56" si="133">SUM(Y57:Y60)</f>
        <v>9154392</v>
      </c>
      <c r="Z56" s="25" t="s">
        <v>32</v>
      </c>
      <c r="AA56" s="25">
        <f t="shared" ref="AA56:AF56" si="134">SUM(AA57:AA60)</f>
        <v>0</v>
      </c>
      <c r="AB56" s="25">
        <f t="shared" ref="AB56:AB71" si="135">AD56+AF56</f>
        <v>9280904</v>
      </c>
      <c r="AC56" s="25" t="s">
        <v>32</v>
      </c>
      <c r="AD56" s="25">
        <f>SUM(AD57:AD60)</f>
        <v>9216584</v>
      </c>
      <c r="AE56" s="25" t="s">
        <v>32</v>
      </c>
      <c r="AF56" s="25">
        <f>SUM(AF57:AF60)</f>
        <v>64320</v>
      </c>
    </row>
    <row r="57" s="3" customFormat="1" ht="24.95" customHeight="1" spans="1:32">
      <c r="A57" s="26"/>
      <c r="B57" s="40" t="s">
        <v>35</v>
      </c>
      <c r="C57" s="27" t="s">
        <v>36</v>
      </c>
      <c r="D57" s="40"/>
      <c r="E57" s="63">
        <v>86559</v>
      </c>
      <c r="F57" s="63">
        <f>G57+H57+I57</f>
        <v>65784840</v>
      </c>
      <c r="G57" s="25">
        <f>L57</f>
        <v>20774160</v>
      </c>
      <c r="H57" s="25">
        <f t="shared" ref="H57:H60" si="136">O57+T57+Y57+AD57</f>
        <v>45010680</v>
      </c>
      <c r="I57" s="25">
        <f t="shared" ref="I57:I60" si="137">Q57+V57+AA57+AF57</f>
        <v>0</v>
      </c>
      <c r="J57" s="25">
        <f>L57</f>
        <v>20774160</v>
      </c>
      <c r="K57" s="25">
        <v>240</v>
      </c>
      <c r="L57" s="25">
        <f t="shared" ref="L57:L60" si="138">E57*K57</f>
        <v>20774160</v>
      </c>
      <c r="M57" s="25">
        <f>O57+Q57</f>
        <v>27006408</v>
      </c>
      <c r="N57" s="25">
        <v>312</v>
      </c>
      <c r="O57" s="25">
        <f t="shared" ref="O57:O60" si="139">E57*N57</f>
        <v>27006408</v>
      </c>
      <c r="P57" s="25">
        <v>0</v>
      </c>
      <c r="Q57" s="25">
        <f t="shared" ref="Q57:Q60" si="140">E57*P57</f>
        <v>0</v>
      </c>
      <c r="R57" s="25">
        <f>T57+V57</f>
        <v>0</v>
      </c>
      <c r="S57" s="65">
        <v>0</v>
      </c>
      <c r="T57" s="65">
        <f t="shared" ref="T57:T60" si="141">E57*S57</f>
        <v>0</v>
      </c>
      <c r="U57" s="25">
        <v>0</v>
      </c>
      <c r="V57" s="25">
        <f t="shared" ref="V57:V60" si="142">E57*U57</f>
        <v>0</v>
      </c>
      <c r="W57" s="25">
        <f>Y57+AA57</f>
        <v>9002136</v>
      </c>
      <c r="X57" s="25">
        <v>104</v>
      </c>
      <c r="Y57" s="25">
        <f t="shared" ref="Y57:Y60" si="143">X57*E57</f>
        <v>9002136</v>
      </c>
      <c r="Z57" s="25">
        <v>0</v>
      </c>
      <c r="AA57" s="25">
        <f t="shared" ref="AA57:AA60" si="144">E57*Z57</f>
        <v>0</v>
      </c>
      <c r="AB57" s="25">
        <f>AD57+AF57</f>
        <v>9002136</v>
      </c>
      <c r="AC57" s="25">
        <v>104</v>
      </c>
      <c r="AD57" s="25">
        <f t="shared" ref="AD57:AD60" si="145">AC57*E57</f>
        <v>9002136</v>
      </c>
      <c r="AE57" s="65">
        <v>0</v>
      </c>
      <c r="AF57" s="65">
        <f t="shared" ref="AF57:AF60" si="146">E57*AE57</f>
        <v>0</v>
      </c>
    </row>
    <row r="58" s="3" customFormat="1" ht="24.95" customHeight="1" spans="1:32">
      <c r="A58" s="26"/>
      <c r="B58" s="40"/>
      <c r="C58" s="27" t="s">
        <v>34</v>
      </c>
      <c r="D58" s="40"/>
      <c r="E58" s="63">
        <v>1495</v>
      </c>
      <c r="F58" s="63">
        <f>G58+H58+I58</f>
        <v>1091350</v>
      </c>
      <c r="G58" s="25">
        <f>L58</f>
        <v>358800</v>
      </c>
      <c r="H58" s="25">
        <f>O58+T58+Y58+AD58</f>
        <v>732550</v>
      </c>
      <c r="I58" s="25">
        <f>Q58+V58+AA58+AF58</f>
        <v>0</v>
      </c>
      <c r="J58" s="25">
        <f>L58</f>
        <v>358800</v>
      </c>
      <c r="K58" s="25">
        <v>240</v>
      </c>
      <c r="L58" s="25">
        <f>E58*K58</f>
        <v>358800</v>
      </c>
      <c r="M58" s="25">
        <f>O58+Q58</f>
        <v>421590</v>
      </c>
      <c r="N58" s="25">
        <v>282</v>
      </c>
      <c r="O58" s="25">
        <f>E58*N58</f>
        <v>421590</v>
      </c>
      <c r="P58" s="25">
        <v>0</v>
      </c>
      <c r="Q58" s="25">
        <f>E58*P58</f>
        <v>0</v>
      </c>
      <c r="R58" s="25">
        <f>T58+V58</f>
        <v>0</v>
      </c>
      <c r="S58" s="65">
        <v>0</v>
      </c>
      <c r="T58" s="65">
        <f>E58*S58</f>
        <v>0</v>
      </c>
      <c r="U58" s="25">
        <v>0</v>
      </c>
      <c r="V58" s="25">
        <f>E58*U58</f>
        <v>0</v>
      </c>
      <c r="W58" s="25">
        <f>Y58+AA58</f>
        <v>124384</v>
      </c>
      <c r="X58" s="25">
        <v>83.2</v>
      </c>
      <c r="Y58" s="25">
        <f>X58*E58</f>
        <v>124384</v>
      </c>
      <c r="Z58" s="25">
        <v>0</v>
      </c>
      <c r="AA58" s="25">
        <f>E58*Z58</f>
        <v>0</v>
      </c>
      <c r="AB58" s="25">
        <f>AD58+AF58</f>
        <v>186576</v>
      </c>
      <c r="AC58" s="25">
        <v>124.8</v>
      </c>
      <c r="AD58" s="25">
        <f>AC58*E58</f>
        <v>186576</v>
      </c>
      <c r="AE58" s="65">
        <v>0</v>
      </c>
      <c r="AF58" s="65">
        <f>E58*AE58</f>
        <v>0</v>
      </c>
    </row>
    <row r="59" s="3" customFormat="1" ht="24.95" customHeight="1" spans="1:32">
      <c r="A59" s="26"/>
      <c r="B59" s="40" t="s">
        <v>35</v>
      </c>
      <c r="C59" s="27" t="s">
        <v>37</v>
      </c>
      <c r="D59" s="40"/>
      <c r="E59" s="63">
        <v>129</v>
      </c>
      <c r="F59" s="63">
        <f>G59+H59+I59</f>
        <v>98040</v>
      </c>
      <c r="G59" s="25">
        <f>L59</f>
        <v>0</v>
      </c>
      <c r="H59" s="25">
        <f>O59+T59+Y59+AD59</f>
        <v>67080</v>
      </c>
      <c r="I59" s="25">
        <f>Q59+V59+AA59+AF59</f>
        <v>30960</v>
      </c>
      <c r="J59" s="25">
        <f>L59</f>
        <v>0</v>
      </c>
      <c r="K59" s="25">
        <v>0</v>
      </c>
      <c r="L59" s="25">
        <f>E59*K59</f>
        <v>0</v>
      </c>
      <c r="M59" s="25">
        <f>O59+Q59</f>
        <v>40248</v>
      </c>
      <c r="N59" s="25">
        <v>312</v>
      </c>
      <c r="O59" s="25">
        <f>E59*N59</f>
        <v>40248</v>
      </c>
      <c r="P59" s="25">
        <v>0</v>
      </c>
      <c r="Q59" s="25">
        <f>E59*P59</f>
        <v>0</v>
      </c>
      <c r="R59" s="25">
        <f>T59+V59</f>
        <v>0</v>
      </c>
      <c r="S59" s="65">
        <v>0</v>
      </c>
      <c r="T59" s="65">
        <f>E59*S59</f>
        <v>0</v>
      </c>
      <c r="U59" s="25">
        <v>0</v>
      </c>
      <c r="V59" s="25">
        <f>E59*U59</f>
        <v>0</v>
      </c>
      <c r="W59" s="25">
        <f>Y59+AA59</f>
        <v>13416</v>
      </c>
      <c r="X59" s="25">
        <v>104</v>
      </c>
      <c r="Y59" s="25">
        <f>X59*E59</f>
        <v>13416</v>
      </c>
      <c r="Z59" s="25">
        <v>0</v>
      </c>
      <c r="AA59" s="25">
        <f>E59*Z59</f>
        <v>0</v>
      </c>
      <c r="AB59" s="25">
        <f>AD59+AF59</f>
        <v>44376</v>
      </c>
      <c r="AC59" s="25">
        <v>104</v>
      </c>
      <c r="AD59" s="25">
        <f>AC59*E59</f>
        <v>13416</v>
      </c>
      <c r="AE59" s="25">
        <v>240</v>
      </c>
      <c r="AF59" s="65">
        <f>E59*AE59</f>
        <v>30960</v>
      </c>
    </row>
    <row r="60" s="3" customFormat="1" ht="24.95" customHeight="1" spans="1:32">
      <c r="A60" s="26"/>
      <c r="B60" s="40" t="s">
        <v>35</v>
      </c>
      <c r="C60" s="27" t="s">
        <v>38</v>
      </c>
      <c r="D60" s="40"/>
      <c r="E60" s="63">
        <v>139</v>
      </c>
      <c r="F60" s="63">
        <f>G60+H60+I60</f>
        <v>105640</v>
      </c>
      <c r="G60" s="25">
        <f>L60</f>
        <v>0</v>
      </c>
      <c r="H60" s="25">
        <f>O60+T60+Y60+AD60</f>
        <v>72280</v>
      </c>
      <c r="I60" s="25">
        <f>Q60+V60+AA60+AF60</f>
        <v>33360</v>
      </c>
      <c r="J60" s="25">
        <f>L60</f>
        <v>0</v>
      </c>
      <c r="K60" s="25">
        <v>0</v>
      </c>
      <c r="L60" s="25">
        <f>E60*K60</f>
        <v>0</v>
      </c>
      <c r="M60" s="25">
        <f>O60+Q60</f>
        <v>43368</v>
      </c>
      <c r="N60" s="25">
        <v>312</v>
      </c>
      <c r="O60" s="25">
        <f>E60*N60</f>
        <v>43368</v>
      </c>
      <c r="P60" s="25">
        <v>0</v>
      </c>
      <c r="Q60" s="25">
        <f>E60*P60</f>
        <v>0</v>
      </c>
      <c r="R60" s="25">
        <f>T60+V60</f>
        <v>0</v>
      </c>
      <c r="S60" s="65">
        <v>0</v>
      </c>
      <c r="T60" s="65">
        <f>E60*S60</f>
        <v>0</v>
      </c>
      <c r="U60" s="25">
        <v>0</v>
      </c>
      <c r="V60" s="25">
        <f>E60*U60</f>
        <v>0</v>
      </c>
      <c r="W60" s="25">
        <f>Y60+AA60</f>
        <v>14456</v>
      </c>
      <c r="X60" s="25">
        <v>104</v>
      </c>
      <c r="Y60" s="25">
        <f>X60*E60</f>
        <v>14456</v>
      </c>
      <c r="Z60" s="25">
        <v>0</v>
      </c>
      <c r="AA60" s="25">
        <f>E60*Z60</f>
        <v>0</v>
      </c>
      <c r="AB60" s="25">
        <f>AD60+AF60</f>
        <v>47816</v>
      </c>
      <c r="AC60" s="25">
        <v>104</v>
      </c>
      <c r="AD60" s="25">
        <f>AC60*E60</f>
        <v>14456</v>
      </c>
      <c r="AE60" s="25">
        <v>240</v>
      </c>
      <c r="AF60" s="65">
        <f>E60*AE60</f>
        <v>33360</v>
      </c>
    </row>
    <row r="61" s="3" customFormat="1" ht="24.95" customHeight="1" spans="1:32">
      <c r="A61" s="26"/>
      <c r="B61" s="24" t="s">
        <v>39</v>
      </c>
      <c r="C61" s="24"/>
      <c r="D61" s="24"/>
      <c r="E61" s="63">
        <f>E62+E63+E64+E65+E66+E67+E68</f>
        <v>90993</v>
      </c>
      <c r="F61" s="63">
        <f>G61+H61+I61</f>
        <v>69154020</v>
      </c>
      <c r="G61" s="25">
        <f>L61</f>
        <v>21390240</v>
      </c>
      <c r="H61" s="25">
        <f t="shared" ref="H61:L61" si="147">SUM(H62:H68)</f>
        <v>47315700</v>
      </c>
      <c r="I61" s="25">
        <f>SUM(I62:I68)</f>
        <v>448080</v>
      </c>
      <c r="J61" s="25">
        <f>L61</f>
        <v>21390240</v>
      </c>
      <c r="K61" s="25" t="s">
        <v>31</v>
      </c>
      <c r="L61" s="25">
        <f>SUM(L62:L68)</f>
        <v>21390240</v>
      </c>
      <c r="M61" s="25">
        <f>O61+Q61</f>
        <v>28389156</v>
      </c>
      <c r="N61" s="25" t="s">
        <v>32</v>
      </c>
      <c r="O61" s="25">
        <f t="shared" ref="O61:T61" si="148">SUM(O62:O68)</f>
        <v>28389156</v>
      </c>
      <c r="P61" s="25" t="s">
        <v>32</v>
      </c>
      <c r="Q61" s="25">
        <f>SUM(Q62:Q68)</f>
        <v>0</v>
      </c>
      <c r="R61" s="25">
        <f>T61+V61</f>
        <v>0</v>
      </c>
      <c r="S61" s="25" t="s">
        <v>32</v>
      </c>
      <c r="T61" s="25">
        <f>SUM(T62:T68)</f>
        <v>0</v>
      </c>
      <c r="U61" s="25" t="s">
        <v>32</v>
      </c>
      <c r="V61" s="25">
        <f t="shared" ref="V61:AA61" si="149">SUM(V62:V68)</f>
        <v>0</v>
      </c>
      <c r="W61" s="25">
        <f>Y61+AA61</f>
        <v>9462814.4</v>
      </c>
      <c r="X61" s="25" t="s">
        <v>33</v>
      </c>
      <c r="Y61" s="25">
        <f t="shared" ref="Y61:AD61" si="150">SUM(Y62:Y68)</f>
        <v>9462814.4</v>
      </c>
      <c r="Z61" s="25" t="s">
        <v>32</v>
      </c>
      <c r="AA61" s="25">
        <f t="shared" ref="AA61:AF61" si="151">SUM(AA62:AA68)</f>
        <v>0</v>
      </c>
      <c r="AB61" s="25">
        <f>AD61+AF61</f>
        <v>9911809.6</v>
      </c>
      <c r="AC61" s="25" t="s">
        <v>32</v>
      </c>
      <c r="AD61" s="25">
        <f>SUM(AD62:AD68)</f>
        <v>9463729.6</v>
      </c>
      <c r="AE61" s="25" t="s">
        <v>32</v>
      </c>
      <c r="AF61" s="25">
        <f>SUM(AF62:AF68)</f>
        <v>448080</v>
      </c>
    </row>
    <row r="62" s="3" customFormat="1" ht="24.95" customHeight="1" spans="1:32">
      <c r="A62" s="26"/>
      <c r="B62" s="40" t="s">
        <v>35</v>
      </c>
      <c r="C62" s="27" t="s">
        <v>36</v>
      </c>
      <c r="D62" s="40"/>
      <c r="E62" s="63">
        <v>58802</v>
      </c>
      <c r="F62" s="63">
        <f>G62+H62+I62</f>
        <v>44689520</v>
      </c>
      <c r="G62" s="25">
        <f>L62</f>
        <v>14112480</v>
      </c>
      <c r="H62" s="25">
        <f t="shared" ref="H62:H68" si="152">O62+T62+Y62+AD62</f>
        <v>30577040</v>
      </c>
      <c r="I62" s="25">
        <f t="shared" ref="I62:I68" si="153">Q62+V62+AA62+AF62</f>
        <v>0</v>
      </c>
      <c r="J62" s="25">
        <f>L62</f>
        <v>14112480</v>
      </c>
      <c r="K62" s="25">
        <v>240</v>
      </c>
      <c r="L62" s="25">
        <f t="shared" ref="L62:L68" si="154">E62*K62</f>
        <v>14112480</v>
      </c>
      <c r="M62" s="25">
        <f>O62+Q62</f>
        <v>18346224</v>
      </c>
      <c r="N62" s="25">
        <v>312</v>
      </c>
      <c r="O62" s="25">
        <f t="shared" ref="O62:O68" si="155">E62*N62</f>
        <v>18346224</v>
      </c>
      <c r="P62" s="25">
        <v>0</v>
      </c>
      <c r="Q62" s="25">
        <f t="shared" ref="Q62:Q68" si="156">E62*P62</f>
        <v>0</v>
      </c>
      <c r="R62" s="25">
        <f>T62+V62</f>
        <v>0</v>
      </c>
      <c r="S62" s="65">
        <v>0</v>
      </c>
      <c r="T62" s="65">
        <f t="shared" ref="T62:T68" si="157">E62*S62</f>
        <v>0</v>
      </c>
      <c r="U62" s="25">
        <v>0</v>
      </c>
      <c r="V62" s="25">
        <f t="shared" ref="V62:V68" si="158">E62*U62</f>
        <v>0</v>
      </c>
      <c r="W62" s="25">
        <f>Y62+AA62</f>
        <v>6115408</v>
      </c>
      <c r="X62" s="25">
        <v>104</v>
      </c>
      <c r="Y62" s="25">
        <f t="shared" ref="Y62:Y68" si="159">X62*E62</f>
        <v>6115408</v>
      </c>
      <c r="Z62" s="25">
        <v>0</v>
      </c>
      <c r="AA62" s="25">
        <f t="shared" ref="AA62:AA68" si="160">E62*Z62</f>
        <v>0</v>
      </c>
      <c r="AB62" s="25">
        <f>AD62+AF62</f>
        <v>6115408</v>
      </c>
      <c r="AC62" s="25">
        <v>104</v>
      </c>
      <c r="AD62" s="25">
        <f t="shared" ref="AD62:AD68" si="161">AC62*E62</f>
        <v>6115408</v>
      </c>
      <c r="AE62" s="25">
        <v>0</v>
      </c>
      <c r="AF62" s="65">
        <f t="shared" ref="AF62:AF68" si="162">AE62*E62</f>
        <v>0</v>
      </c>
    </row>
    <row r="63" s="3" customFormat="1" ht="24.95" customHeight="1" spans="1:32">
      <c r="A63" s="26"/>
      <c r="B63" s="40"/>
      <c r="C63" s="27" t="s">
        <v>34</v>
      </c>
      <c r="D63" s="40"/>
      <c r="E63" s="63">
        <v>16</v>
      </c>
      <c r="F63" s="63">
        <f>G63+H63+I63</f>
        <v>11680</v>
      </c>
      <c r="G63" s="25">
        <f>L63</f>
        <v>3840</v>
      </c>
      <c r="H63" s="25">
        <f>O63+T63+Y63+AD63</f>
        <v>7840</v>
      </c>
      <c r="I63" s="25">
        <f>Q63+V63+AA63+AF63</f>
        <v>0</v>
      </c>
      <c r="J63" s="25">
        <f>L63</f>
        <v>3840</v>
      </c>
      <c r="K63" s="25">
        <v>240</v>
      </c>
      <c r="L63" s="25">
        <f>E63*K63</f>
        <v>3840</v>
      </c>
      <c r="M63" s="25">
        <f>O63+Q63</f>
        <v>4512</v>
      </c>
      <c r="N63" s="25">
        <v>282</v>
      </c>
      <c r="O63" s="25">
        <f>E63*N63</f>
        <v>4512</v>
      </c>
      <c r="P63" s="25">
        <v>0</v>
      </c>
      <c r="Q63" s="25">
        <f>E63*P63</f>
        <v>0</v>
      </c>
      <c r="R63" s="25">
        <f>T62+V62</f>
        <v>0</v>
      </c>
      <c r="S63" s="65">
        <v>0</v>
      </c>
      <c r="T63" s="65">
        <f>E63*S63</f>
        <v>0</v>
      </c>
      <c r="U63" s="25">
        <v>0</v>
      </c>
      <c r="V63" s="25">
        <f>E63*U63</f>
        <v>0</v>
      </c>
      <c r="W63" s="25">
        <f>Y63+AA63</f>
        <v>1331.2</v>
      </c>
      <c r="X63" s="25">
        <v>83.2</v>
      </c>
      <c r="Y63" s="25">
        <f>X63*E63</f>
        <v>1331.2</v>
      </c>
      <c r="Z63" s="25">
        <v>0</v>
      </c>
      <c r="AA63" s="25">
        <f>E63*Z63</f>
        <v>0</v>
      </c>
      <c r="AB63" s="25">
        <f>AD63+AF63</f>
        <v>1996.8</v>
      </c>
      <c r="AC63" s="25">
        <v>124.8</v>
      </c>
      <c r="AD63" s="25">
        <f>AC63*E63</f>
        <v>1996.8</v>
      </c>
      <c r="AE63" s="25">
        <v>0</v>
      </c>
      <c r="AF63" s="65">
        <f>AE63*E63</f>
        <v>0</v>
      </c>
    </row>
    <row r="64" s="3" customFormat="1" ht="24.95" customHeight="1" spans="1:32">
      <c r="A64" s="26"/>
      <c r="B64" s="40" t="s">
        <v>35</v>
      </c>
      <c r="C64" s="27" t="s">
        <v>37</v>
      </c>
      <c r="D64" s="40"/>
      <c r="E64" s="63">
        <v>760</v>
      </c>
      <c r="F64" s="63">
        <f>G64+H64+I64</f>
        <v>577600</v>
      </c>
      <c r="G64" s="25">
        <f>L64</f>
        <v>0</v>
      </c>
      <c r="H64" s="25">
        <f>O64+T64+Y64+AD64</f>
        <v>395200</v>
      </c>
      <c r="I64" s="25">
        <f>Q64+V64+AA64+AF64</f>
        <v>182400</v>
      </c>
      <c r="J64" s="25">
        <f>L64</f>
        <v>0</v>
      </c>
      <c r="K64" s="25">
        <v>0</v>
      </c>
      <c r="L64" s="25">
        <f>E64*K64</f>
        <v>0</v>
      </c>
      <c r="M64" s="25">
        <f>O64+Q64</f>
        <v>237120</v>
      </c>
      <c r="N64" s="25">
        <v>312</v>
      </c>
      <c r="O64" s="25">
        <f>E64*N64</f>
        <v>237120</v>
      </c>
      <c r="P64" s="25">
        <v>0</v>
      </c>
      <c r="Q64" s="25">
        <f>E64*P64</f>
        <v>0</v>
      </c>
      <c r="R64" s="25">
        <f t="shared" ref="R64:R69" si="163">T64+V64</f>
        <v>0</v>
      </c>
      <c r="S64" s="65">
        <v>0</v>
      </c>
      <c r="T64" s="65">
        <f>E64*S64</f>
        <v>0</v>
      </c>
      <c r="U64" s="25">
        <v>0</v>
      </c>
      <c r="V64" s="25">
        <f>E64*U64</f>
        <v>0</v>
      </c>
      <c r="W64" s="25">
        <f>Y64+AA64</f>
        <v>79040</v>
      </c>
      <c r="X64" s="25">
        <v>104</v>
      </c>
      <c r="Y64" s="25">
        <f>X64*E64</f>
        <v>79040</v>
      </c>
      <c r="Z64" s="25">
        <v>0</v>
      </c>
      <c r="AA64" s="25">
        <f>E64*Z64</f>
        <v>0</v>
      </c>
      <c r="AB64" s="25">
        <f>AD64+AF64</f>
        <v>261440</v>
      </c>
      <c r="AC64" s="25">
        <v>104</v>
      </c>
      <c r="AD64" s="25">
        <f>AC64*E64</f>
        <v>79040</v>
      </c>
      <c r="AE64" s="25">
        <v>240</v>
      </c>
      <c r="AF64" s="65">
        <f>AE64*E64</f>
        <v>182400</v>
      </c>
    </row>
    <row r="65" s="3" customFormat="1" ht="24.95" customHeight="1" spans="1:32">
      <c r="A65" s="26"/>
      <c r="B65" s="40" t="s">
        <v>35</v>
      </c>
      <c r="C65" s="27" t="s">
        <v>38</v>
      </c>
      <c r="D65" s="40"/>
      <c r="E65" s="63">
        <v>1106</v>
      </c>
      <c r="F65" s="63">
        <f>G65+H65+I65</f>
        <v>840560</v>
      </c>
      <c r="G65" s="25">
        <f>L65</f>
        <v>0</v>
      </c>
      <c r="H65" s="25">
        <f>O65+T65+Y65+AD65</f>
        <v>575120</v>
      </c>
      <c r="I65" s="25">
        <f>Q65+V65+AA65+AF65</f>
        <v>265440</v>
      </c>
      <c r="J65" s="25">
        <f>L65</f>
        <v>0</v>
      </c>
      <c r="K65" s="25">
        <v>0</v>
      </c>
      <c r="L65" s="25">
        <f>E65*K65</f>
        <v>0</v>
      </c>
      <c r="M65" s="25">
        <f>O65+Q65</f>
        <v>345072</v>
      </c>
      <c r="N65" s="25">
        <v>312</v>
      </c>
      <c r="O65" s="25">
        <f>E65*N65</f>
        <v>345072</v>
      </c>
      <c r="P65" s="25">
        <v>0</v>
      </c>
      <c r="Q65" s="25">
        <f>E65*P65</f>
        <v>0</v>
      </c>
      <c r="R65" s="25">
        <f>T65+V65</f>
        <v>0</v>
      </c>
      <c r="S65" s="65">
        <v>0</v>
      </c>
      <c r="T65" s="65">
        <f>E65*S65</f>
        <v>0</v>
      </c>
      <c r="U65" s="25">
        <v>0</v>
      </c>
      <c r="V65" s="25">
        <f>E65*U65</f>
        <v>0</v>
      </c>
      <c r="W65" s="25">
        <f>Y65+AA65</f>
        <v>115024</v>
      </c>
      <c r="X65" s="25">
        <v>104</v>
      </c>
      <c r="Y65" s="25">
        <f>X65*E65</f>
        <v>115024</v>
      </c>
      <c r="Z65" s="25">
        <v>0</v>
      </c>
      <c r="AA65" s="25">
        <f>E65*Z65</f>
        <v>0</v>
      </c>
      <c r="AB65" s="25">
        <f>AD65+AF65</f>
        <v>380464</v>
      </c>
      <c r="AC65" s="25">
        <v>104</v>
      </c>
      <c r="AD65" s="25">
        <f>AC65*E65</f>
        <v>115024</v>
      </c>
      <c r="AE65" s="25">
        <v>240</v>
      </c>
      <c r="AF65" s="65">
        <f>AE65*E65</f>
        <v>265440</v>
      </c>
    </row>
    <row r="66" s="3" customFormat="1" ht="31.5" customHeight="1" spans="1:32">
      <c r="A66" s="26"/>
      <c r="B66" s="40"/>
      <c r="C66" s="27" t="s">
        <v>40</v>
      </c>
      <c r="D66" s="40"/>
      <c r="E66" s="63">
        <v>30302</v>
      </c>
      <c r="F66" s="63">
        <f>G66+H66+I66</f>
        <v>23029520</v>
      </c>
      <c r="G66" s="25">
        <f>L66</f>
        <v>7272480</v>
      </c>
      <c r="H66" s="25">
        <f>O66+T66+Y66+AD66</f>
        <v>15757040</v>
      </c>
      <c r="I66" s="25">
        <f>Q66+V66+AA66+AF66</f>
        <v>0</v>
      </c>
      <c r="J66" s="25">
        <f>L66</f>
        <v>7272480</v>
      </c>
      <c r="K66" s="25">
        <v>240</v>
      </c>
      <c r="L66" s="25">
        <f>E66*K66</f>
        <v>7272480</v>
      </c>
      <c r="M66" s="25">
        <f>O66+Q66</f>
        <v>9454224</v>
      </c>
      <c r="N66" s="25">
        <v>312</v>
      </c>
      <c r="O66" s="25">
        <f>E66*N66</f>
        <v>9454224</v>
      </c>
      <c r="P66" s="25">
        <v>0</v>
      </c>
      <c r="Q66" s="25">
        <f>E66*P66</f>
        <v>0</v>
      </c>
      <c r="R66" s="25">
        <f>T66+V66</f>
        <v>0</v>
      </c>
      <c r="S66" s="65">
        <v>0</v>
      </c>
      <c r="T66" s="65">
        <f>E66*S66</f>
        <v>0</v>
      </c>
      <c r="U66" s="25">
        <v>0</v>
      </c>
      <c r="V66" s="25">
        <f>E66*U66</f>
        <v>0</v>
      </c>
      <c r="W66" s="25">
        <f>Y66+AA66</f>
        <v>3151408</v>
      </c>
      <c r="X66" s="25">
        <v>104</v>
      </c>
      <c r="Y66" s="25">
        <f>X66*E66</f>
        <v>3151408</v>
      </c>
      <c r="Z66" s="25">
        <v>0</v>
      </c>
      <c r="AA66" s="25">
        <f>E66*Z66</f>
        <v>0</v>
      </c>
      <c r="AB66" s="25">
        <f>AD66+AF66</f>
        <v>3151408</v>
      </c>
      <c r="AC66" s="25">
        <v>104</v>
      </c>
      <c r="AD66" s="25">
        <f>AC66*E66</f>
        <v>3151408</v>
      </c>
      <c r="AE66" s="25">
        <v>0</v>
      </c>
      <c r="AF66" s="65">
        <f>AE66*E66</f>
        <v>0</v>
      </c>
    </row>
    <row r="67" s="3" customFormat="1" ht="30.75" customHeight="1" spans="1:32">
      <c r="A67" s="26"/>
      <c r="B67" s="40" t="s">
        <v>35</v>
      </c>
      <c r="C67" s="27" t="s">
        <v>40</v>
      </c>
      <c r="D67" s="40"/>
      <c r="E67" s="63">
        <v>6</v>
      </c>
      <c r="F67" s="63">
        <f>G67+H67+I67</f>
        <v>4380</v>
      </c>
      <c r="G67" s="25">
        <f>L67</f>
        <v>1440</v>
      </c>
      <c r="H67" s="25">
        <f>O67+T67+Y67+AD67</f>
        <v>2940</v>
      </c>
      <c r="I67" s="25">
        <f>Q67+V67+AA67+AF67</f>
        <v>0</v>
      </c>
      <c r="J67" s="25">
        <f>L67</f>
        <v>1440</v>
      </c>
      <c r="K67" s="25">
        <v>240</v>
      </c>
      <c r="L67" s="25">
        <f>E67*K67</f>
        <v>1440</v>
      </c>
      <c r="M67" s="25">
        <f>O67+Q67</f>
        <v>1692</v>
      </c>
      <c r="N67" s="25">
        <v>282</v>
      </c>
      <c r="O67" s="25">
        <f>E67*N67</f>
        <v>1692</v>
      </c>
      <c r="P67" s="25">
        <v>0</v>
      </c>
      <c r="Q67" s="25">
        <f>E67*P67</f>
        <v>0</v>
      </c>
      <c r="R67" s="25">
        <f>T67+V67</f>
        <v>0</v>
      </c>
      <c r="S67" s="65">
        <v>0</v>
      </c>
      <c r="T67" s="65">
        <f>E67*S67</f>
        <v>0</v>
      </c>
      <c r="U67" s="25">
        <v>0</v>
      </c>
      <c r="V67" s="25">
        <f>E67*U67</f>
        <v>0</v>
      </c>
      <c r="W67" s="25">
        <f>Y67+AA67</f>
        <v>499.2</v>
      </c>
      <c r="X67" s="25">
        <v>83.2</v>
      </c>
      <c r="Y67" s="25">
        <f>X67*E67</f>
        <v>499.2</v>
      </c>
      <c r="Z67" s="25">
        <v>0</v>
      </c>
      <c r="AA67" s="25">
        <f>E67*Z67</f>
        <v>0</v>
      </c>
      <c r="AB67" s="25">
        <f>AD67+AF67</f>
        <v>748.8</v>
      </c>
      <c r="AC67" s="25">
        <v>124.8</v>
      </c>
      <c r="AD67" s="25">
        <f>AC67*E67</f>
        <v>748.8</v>
      </c>
      <c r="AE67" s="25">
        <v>0</v>
      </c>
      <c r="AF67" s="65">
        <f>AE67*E67</f>
        <v>0</v>
      </c>
    </row>
    <row r="68" s="3" customFormat="1" ht="31.5" customHeight="1" spans="1:32">
      <c r="A68" s="26"/>
      <c r="B68" s="40" t="s">
        <v>35</v>
      </c>
      <c r="C68" s="27" t="s">
        <v>46</v>
      </c>
      <c r="D68" s="40"/>
      <c r="E68" s="63">
        <v>1</v>
      </c>
      <c r="F68" s="63">
        <f>G68+H68+I68</f>
        <v>760</v>
      </c>
      <c r="G68" s="25">
        <f>L68</f>
        <v>0</v>
      </c>
      <c r="H68" s="25">
        <f>O68+T68+Y68+AD68</f>
        <v>520</v>
      </c>
      <c r="I68" s="25">
        <f>Q68+V68+AA68+AF68</f>
        <v>240</v>
      </c>
      <c r="J68" s="25">
        <f>L68</f>
        <v>0</v>
      </c>
      <c r="K68" s="25">
        <v>0</v>
      </c>
      <c r="L68" s="25">
        <f>E68*K68</f>
        <v>0</v>
      </c>
      <c r="M68" s="25">
        <f>O68+Q68</f>
        <v>312</v>
      </c>
      <c r="N68" s="25">
        <v>312</v>
      </c>
      <c r="O68" s="25">
        <f>E68*N68</f>
        <v>312</v>
      </c>
      <c r="P68" s="25">
        <v>0</v>
      </c>
      <c r="Q68" s="25">
        <f>E68*P68</f>
        <v>0</v>
      </c>
      <c r="R68" s="25">
        <f>T68+V68</f>
        <v>0</v>
      </c>
      <c r="S68" s="65">
        <v>0</v>
      </c>
      <c r="T68" s="65">
        <f>E68*S68</f>
        <v>0</v>
      </c>
      <c r="U68" s="25">
        <v>0</v>
      </c>
      <c r="V68" s="25">
        <f>E68*U68</f>
        <v>0</v>
      </c>
      <c r="W68" s="25">
        <f>Y68+AA68</f>
        <v>104</v>
      </c>
      <c r="X68" s="25">
        <v>104</v>
      </c>
      <c r="Y68" s="25">
        <f>X68*E68</f>
        <v>104</v>
      </c>
      <c r="Z68" s="25">
        <v>0</v>
      </c>
      <c r="AA68" s="25">
        <f>E68*Z68</f>
        <v>0</v>
      </c>
      <c r="AB68" s="25">
        <f>AD68+AF68</f>
        <v>344</v>
      </c>
      <c r="AC68" s="25">
        <v>104</v>
      </c>
      <c r="AD68" s="25">
        <f>AC68*E68</f>
        <v>104</v>
      </c>
      <c r="AE68" s="25">
        <v>240</v>
      </c>
      <c r="AF68" s="65">
        <f>AE68*E68</f>
        <v>240</v>
      </c>
    </row>
    <row r="69" s="3" customFormat="1" ht="24.95" customHeight="1" spans="1:32">
      <c r="A69" s="26"/>
      <c r="B69" s="54" t="s">
        <v>41</v>
      </c>
      <c r="C69" s="54"/>
      <c r="D69" s="54"/>
      <c r="E69" s="75">
        <f t="shared" ref="E69:I69" si="164">E56+E61</f>
        <v>179315</v>
      </c>
      <c r="F69" s="75">
        <f>G69+H69+I69</f>
        <v>136233890</v>
      </c>
      <c r="G69" s="54">
        <f>L69</f>
        <v>42523200</v>
      </c>
      <c r="H69" s="54">
        <f>H56+H61</f>
        <v>93198290</v>
      </c>
      <c r="I69" s="54">
        <f>I56+I61</f>
        <v>512400</v>
      </c>
      <c r="J69" s="54">
        <f>L69</f>
        <v>42523200</v>
      </c>
      <c r="K69" s="54" t="s">
        <v>31</v>
      </c>
      <c r="L69" s="54">
        <f t="shared" ref="L69:Q69" si="165">L56+L61</f>
        <v>42523200</v>
      </c>
      <c r="M69" s="54">
        <f>O69+Q69</f>
        <v>55900770</v>
      </c>
      <c r="N69" s="54" t="s">
        <v>32</v>
      </c>
      <c r="O69" s="54">
        <f>O56+O61</f>
        <v>55900770</v>
      </c>
      <c r="P69" s="54" t="s">
        <v>32</v>
      </c>
      <c r="Q69" s="54">
        <f>Q56+Q61</f>
        <v>0</v>
      </c>
      <c r="R69" s="54">
        <f>T69+V69</f>
        <v>0</v>
      </c>
      <c r="S69" s="54" t="s">
        <v>32</v>
      </c>
      <c r="T69" s="54">
        <f t="shared" ref="T69:Y69" si="166">T56+T61</f>
        <v>0</v>
      </c>
      <c r="U69" s="54" t="s">
        <v>32</v>
      </c>
      <c r="V69" s="54">
        <f>V56+V61</f>
        <v>0</v>
      </c>
      <c r="W69" s="54">
        <f>Y69+AA69</f>
        <v>18617206.4</v>
      </c>
      <c r="X69" s="54" t="s">
        <v>33</v>
      </c>
      <c r="Y69" s="54">
        <f>Y56+Y61</f>
        <v>18617206.4</v>
      </c>
      <c r="Z69" s="54" t="s">
        <v>32</v>
      </c>
      <c r="AA69" s="54">
        <f t="shared" ref="AA69:AF69" si="167">AA56+AA61</f>
        <v>0</v>
      </c>
      <c r="AB69" s="54">
        <f>AD69+AF69</f>
        <v>19192713.6</v>
      </c>
      <c r="AC69" s="54" t="s">
        <v>32</v>
      </c>
      <c r="AD69" s="54">
        <f>AD56+AD61</f>
        <v>18680313.6</v>
      </c>
      <c r="AE69" s="54" t="s">
        <v>32</v>
      </c>
      <c r="AF69" s="54">
        <f>AF56+AF61</f>
        <v>512400</v>
      </c>
    </row>
    <row r="70" s="3" customFormat="1" ht="18" customHeight="1" spans="1:32">
      <c r="A70" s="26"/>
      <c r="B70" s="28"/>
      <c r="C70" s="29"/>
      <c r="D70" s="29"/>
      <c r="E70" s="29" t="s">
        <v>42</v>
      </c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68"/>
      <c r="AB70" s="69">
        <f>AD70+AF70</f>
        <v>58269</v>
      </c>
      <c r="AC70" s="69"/>
      <c r="AD70" s="54">
        <v>57989</v>
      </c>
      <c r="AE70" s="54"/>
      <c r="AF70" s="54">
        <v>280</v>
      </c>
    </row>
    <row r="71" s="7" customFormat="1" ht="18" customHeight="1" spans="1:32">
      <c r="A71" s="31"/>
      <c r="B71" s="32" t="s">
        <v>41</v>
      </c>
      <c r="C71" s="76"/>
      <c r="D71" s="52"/>
      <c r="E71" s="77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71">
        <f>AD71+AF71</f>
        <v>19250982.6</v>
      </c>
      <c r="AC71" s="71"/>
      <c r="AD71" s="52">
        <f>AD69+AD70</f>
        <v>18738302.6</v>
      </c>
      <c r="AE71" s="52"/>
      <c r="AF71" s="52">
        <f>AF69+AF70</f>
        <v>512680</v>
      </c>
    </row>
    <row r="72" s="8" customFormat="1" ht="27.75" customHeight="1" spans="1:32">
      <c r="A72" s="34"/>
      <c r="B72" s="35"/>
      <c r="C72" s="35"/>
      <c r="D72" s="35"/>
      <c r="E72" s="35"/>
      <c r="F72" s="36"/>
      <c r="G72" s="36"/>
      <c r="H72" s="35"/>
      <c r="I72" s="6"/>
      <c r="J72" s="36"/>
      <c r="K72" s="36"/>
      <c r="L72" s="35"/>
      <c r="M72" s="35"/>
      <c r="N72" s="6"/>
      <c r="O72" s="64"/>
      <c r="P72" s="36"/>
      <c r="Q72" s="36"/>
      <c r="R72" s="36"/>
      <c r="S72" s="36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</row>
    <row r="73" s="3" customFormat="1" ht="30" customHeight="1" spans="1:32">
      <c r="A73" s="23" t="s">
        <v>50</v>
      </c>
      <c r="B73" s="24" t="s">
        <v>30</v>
      </c>
      <c r="C73" s="24"/>
      <c r="D73" s="24"/>
      <c r="E73" s="45">
        <f>E74+E75+E76+E77</f>
        <v>40675</v>
      </c>
      <c r="F73" s="45">
        <f t="shared" ref="F73:F85" si="168">G73+H73+I73</f>
        <v>30891520</v>
      </c>
      <c r="G73" s="25">
        <f t="shared" ref="G73:G85" si="169">L73</f>
        <v>9737760</v>
      </c>
      <c r="H73" s="25">
        <f t="shared" ref="H73:L73" si="170">SUM(H74:H77)</f>
        <v>21129520</v>
      </c>
      <c r="I73" s="25">
        <f>SUM(I74:I77)</f>
        <v>24240</v>
      </c>
      <c r="J73" s="25">
        <f t="shared" ref="J73:J77" si="171">L73</f>
        <v>9737760</v>
      </c>
      <c r="K73" s="25" t="s">
        <v>31</v>
      </c>
      <c r="L73" s="25">
        <f>SUM(L74:L77)</f>
        <v>9737760</v>
      </c>
      <c r="M73" s="25">
        <f t="shared" ref="M73:M85" si="172">O73+Q73</f>
        <v>12669120</v>
      </c>
      <c r="N73" s="25" t="s">
        <v>32</v>
      </c>
      <c r="O73" s="25">
        <f t="shared" ref="O73:T73" si="173">SUM(O74:O77)</f>
        <v>12669120</v>
      </c>
      <c r="P73" s="25" t="s">
        <v>32</v>
      </c>
      <c r="Q73" s="25">
        <f>SUM(Q74:Q77)</f>
        <v>0</v>
      </c>
      <c r="R73" s="25">
        <f t="shared" ref="R73:R85" si="174">T73+V73</f>
        <v>0</v>
      </c>
      <c r="S73" s="25" t="s">
        <v>32</v>
      </c>
      <c r="T73" s="25">
        <f>SUM(T74:T77)</f>
        <v>0</v>
      </c>
      <c r="U73" s="25" t="s">
        <v>32</v>
      </c>
      <c r="V73" s="25">
        <f t="shared" ref="V73:AA73" si="175">SUM(V74:V77)</f>
        <v>0</v>
      </c>
      <c r="W73" s="25">
        <f t="shared" ref="W73:W85" si="176">Y73+AA73</f>
        <v>4215307.2</v>
      </c>
      <c r="X73" s="25" t="s">
        <v>33</v>
      </c>
      <c r="Y73" s="25">
        <f t="shared" ref="Y73:AD73" si="177">SUM(Y74:Y77)</f>
        <v>4215307.2</v>
      </c>
      <c r="Z73" s="25" t="s">
        <v>32</v>
      </c>
      <c r="AA73" s="25">
        <f t="shared" ref="AA73:AF73" si="178">SUM(AA74:AA77)</f>
        <v>0</v>
      </c>
      <c r="AB73" s="25">
        <f t="shared" ref="AB73:AB87" si="179">AD73+AF73</f>
        <v>4269332.8</v>
      </c>
      <c r="AC73" s="25" t="s">
        <v>32</v>
      </c>
      <c r="AD73" s="25">
        <f>SUM(AD74:AD77)</f>
        <v>4245092.8</v>
      </c>
      <c r="AE73" s="25" t="s">
        <v>32</v>
      </c>
      <c r="AF73" s="25">
        <f>SUM(AF74:AF77)</f>
        <v>24240</v>
      </c>
    </row>
    <row r="74" s="3" customFormat="1" ht="24.95" customHeight="1" spans="1:32">
      <c r="A74" s="26"/>
      <c r="B74" s="40" t="s">
        <v>35</v>
      </c>
      <c r="C74" s="27" t="s">
        <v>36</v>
      </c>
      <c r="D74" s="40"/>
      <c r="E74" s="45">
        <v>39858</v>
      </c>
      <c r="F74" s="45">
        <f>G74+H74+I74</f>
        <v>30292080</v>
      </c>
      <c r="G74" s="25">
        <f>L74</f>
        <v>9565920</v>
      </c>
      <c r="H74" s="25">
        <f t="shared" ref="H74:H77" si="180">O74+T74+Y74+AD74</f>
        <v>20726160</v>
      </c>
      <c r="I74" s="25">
        <f t="shared" ref="I74:I77" si="181">Q74+V74+AA74+AF74</f>
        <v>0</v>
      </c>
      <c r="J74" s="25">
        <f>L74</f>
        <v>9565920</v>
      </c>
      <c r="K74" s="25">
        <v>240</v>
      </c>
      <c r="L74" s="25">
        <f t="shared" ref="L74:L77" si="182">E74*K74</f>
        <v>9565920</v>
      </c>
      <c r="M74" s="25">
        <f>O74+Q74</f>
        <v>12435696</v>
      </c>
      <c r="N74" s="25">
        <v>312</v>
      </c>
      <c r="O74" s="25">
        <f t="shared" ref="O74:O77" si="183">E74*N74</f>
        <v>12435696</v>
      </c>
      <c r="P74" s="25">
        <v>0</v>
      </c>
      <c r="Q74" s="25">
        <f t="shared" ref="Q74:Q77" si="184">E74*P74</f>
        <v>0</v>
      </c>
      <c r="R74" s="25">
        <f>T74+V74</f>
        <v>0</v>
      </c>
      <c r="S74" s="65">
        <v>0</v>
      </c>
      <c r="T74" s="65">
        <f t="shared" ref="T74:T77" si="185">E74*S74</f>
        <v>0</v>
      </c>
      <c r="U74" s="25">
        <v>0</v>
      </c>
      <c r="V74" s="25">
        <f t="shared" ref="V74:V77" si="186">E74*U74</f>
        <v>0</v>
      </c>
      <c r="W74" s="25">
        <f>Y74+AA74</f>
        <v>4145232</v>
      </c>
      <c r="X74" s="25">
        <v>104</v>
      </c>
      <c r="Y74" s="25">
        <f t="shared" ref="Y74:Y77" si="187">X74*E74</f>
        <v>4145232</v>
      </c>
      <c r="Z74" s="25">
        <v>0</v>
      </c>
      <c r="AA74" s="25">
        <f t="shared" ref="AA74:AA77" si="188">E74*Z74</f>
        <v>0</v>
      </c>
      <c r="AB74" s="25">
        <f>AD74+AF74</f>
        <v>4145232</v>
      </c>
      <c r="AC74" s="25">
        <v>104</v>
      </c>
      <c r="AD74" s="25">
        <f t="shared" ref="AD74:AD77" si="189">AC74*E74</f>
        <v>4145232</v>
      </c>
      <c r="AE74" s="65">
        <v>0</v>
      </c>
      <c r="AF74" s="65">
        <f t="shared" ref="AF74:AF77" si="190">E74*AE74</f>
        <v>0</v>
      </c>
    </row>
    <row r="75" s="3" customFormat="1" ht="24.95" customHeight="1" spans="1:32">
      <c r="A75" s="26"/>
      <c r="B75" s="40"/>
      <c r="C75" s="27" t="s">
        <v>34</v>
      </c>
      <c r="D75" s="40"/>
      <c r="E75" s="45">
        <v>716</v>
      </c>
      <c r="F75" s="45">
        <f>G75+H75+I75</f>
        <v>522680</v>
      </c>
      <c r="G75" s="25">
        <f>L75</f>
        <v>171840</v>
      </c>
      <c r="H75" s="25">
        <f>O75+T75+Y75+AD75</f>
        <v>350840</v>
      </c>
      <c r="I75" s="25">
        <f>Q75+V75+AA75+AF75</f>
        <v>0</v>
      </c>
      <c r="J75" s="25">
        <f>L75</f>
        <v>171840</v>
      </c>
      <c r="K75" s="25">
        <v>240</v>
      </c>
      <c r="L75" s="25">
        <f>E75*K75</f>
        <v>171840</v>
      </c>
      <c r="M75" s="25">
        <f>O75+Q75</f>
        <v>201912</v>
      </c>
      <c r="N75" s="25">
        <v>282</v>
      </c>
      <c r="O75" s="25">
        <f>E75*N75</f>
        <v>201912</v>
      </c>
      <c r="P75" s="25">
        <v>0</v>
      </c>
      <c r="Q75" s="25">
        <f>E75*P75</f>
        <v>0</v>
      </c>
      <c r="R75" s="25">
        <f>T75+V75</f>
        <v>0</v>
      </c>
      <c r="S75" s="65">
        <v>0</v>
      </c>
      <c r="T75" s="65">
        <f>E75*S75</f>
        <v>0</v>
      </c>
      <c r="U75" s="25">
        <v>0</v>
      </c>
      <c r="V75" s="25">
        <f>E75*U75</f>
        <v>0</v>
      </c>
      <c r="W75" s="25">
        <f>Y75+AA75</f>
        <v>59571.2</v>
      </c>
      <c r="X75" s="25">
        <v>83.2</v>
      </c>
      <c r="Y75" s="25">
        <f>X75*E75</f>
        <v>59571.2</v>
      </c>
      <c r="Z75" s="25">
        <v>0</v>
      </c>
      <c r="AA75" s="25">
        <f>E75*Z75</f>
        <v>0</v>
      </c>
      <c r="AB75" s="25">
        <f>AD75+AF75</f>
        <v>89356.8</v>
      </c>
      <c r="AC75" s="25">
        <v>124.8</v>
      </c>
      <c r="AD75" s="25">
        <f>AC75*E75</f>
        <v>89356.8</v>
      </c>
      <c r="AE75" s="65">
        <v>0</v>
      </c>
      <c r="AF75" s="65">
        <f>E75*AE75</f>
        <v>0</v>
      </c>
    </row>
    <row r="76" s="3" customFormat="1" ht="30.75" customHeight="1" spans="1:32">
      <c r="A76" s="26"/>
      <c r="B76" s="40" t="s">
        <v>35</v>
      </c>
      <c r="C76" s="27" t="s">
        <v>37</v>
      </c>
      <c r="D76" s="40"/>
      <c r="E76" s="45">
        <v>34</v>
      </c>
      <c r="F76" s="45">
        <f>G76+H76+I76</f>
        <v>25840</v>
      </c>
      <c r="G76" s="25">
        <f>L76</f>
        <v>0</v>
      </c>
      <c r="H76" s="25">
        <f>O76+T76+Y76+AD76</f>
        <v>17680</v>
      </c>
      <c r="I76" s="25">
        <f>Q76+V76+AA76+AF76</f>
        <v>8160</v>
      </c>
      <c r="J76" s="25">
        <f>L76</f>
        <v>0</v>
      </c>
      <c r="K76" s="25">
        <v>0</v>
      </c>
      <c r="L76" s="25">
        <f>E76*K76</f>
        <v>0</v>
      </c>
      <c r="M76" s="25">
        <f>O76+Q76</f>
        <v>10608</v>
      </c>
      <c r="N76" s="25">
        <v>312</v>
      </c>
      <c r="O76" s="25">
        <f>E76*N76</f>
        <v>10608</v>
      </c>
      <c r="P76" s="25">
        <v>0</v>
      </c>
      <c r="Q76" s="25">
        <f>E76*P76</f>
        <v>0</v>
      </c>
      <c r="R76" s="25">
        <f>T76+V76</f>
        <v>0</v>
      </c>
      <c r="S76" s="65">
        <v>0</v>
      </c>
      <c r="T76" s="65">
        <f>E76*S76</f>
        <v>0</v>
      </c>
      <c r="U76" s="25">
        <v>0</v>
      </c>
      <c r="V76" s="25">
        <f>E76*U76</f>
        <v>0</v>
      </c>
      <c r="W76" s="25">
        <f>Y76+AA76</f>
        <v>3536</v>
      </c>
      <c r="X76" s="25">
        <v>104</v>
      </c>
      <c r="Y76" s="25">
        <f>X76*E76</f>
        <v>3536</v>
      </c>
      <c r="Z76" s="25">
        <v>0</v>
      </c>
      <c r="AA76" s="25">
        <f>E76*Z76</f>
        <v>0</v>
      </c>
      <c r="AB76" s="25">
        <f>AD76+AF76</f>
        <v>11696</v>
      </c>
      <c r="AC76" s="25">
        <v>104</v>
      </c>
      <c r="AD76" s="25">
        <f>AC76*E76</f>
        <v>3536</v>
      </c>
      <c r="AE76" s="25">
        <v>240</v>
      </c>
      <c r="AF76" s="65">
        <f>E76*AE76</f>
        <v>8160</v>
      </c>
    </row>
    <row r="77" s="3" customFormat="1" ht="24.95" customHeight="1" spans="1:32">
      <c r="A77" s="26"/>
      <c r="B77" s="40" t="s">
        <v>35</v>
      </c>
      <c r="C77" s="27" t="s">
        <v>38</v>
      </c>
      <c r="D77" s="40"/>
      <c r="E77" s="45">
        <v>67</v>
      </c>
      <c r="F77" s="45">
        <f>G77+H77+I77</f>
        <v>50920</v>
      </c>
      <c r="G77" s="25">
        <f>L77</f>
        <v>0</v>
      </c>
      <c r="H77" s="25">
        <f>O77+T77+Y77+AD77</f>
        <v>34840</v>
      </c>
      <c r="I77" s="25">
        <f>Q77+V77+AA77+AF77</f>
        <v>16080</v>
      </c>
      <c r="J77" s="25">
        <f>L77</f>
        <v>0</v>
      </c>
      <c r="K77" s="25">
        <v>0</v>
      </c>
      <c r="L77" s="25">
        <f>E77*K77</f>
        <v>0</v>
      </c>
      <c r="M77" s="25">
        <f>O77+Q77</f>
        <v>20904</v>
      </c>
      <c r="N77" s="25">
        <v>312</v>
      </c>
      <c r="O77" s="25">
        <f>E77*N77</f>
        <v>20904</v>
      </c>
      <c r="P77" s="25">
        <v>0</v>
      </c>
      <c r="Q77" s="25">
        <f>E77*P77</f>
        <v>0</v>
      </c>
      <c r="R77" s="25">
        <f>T77+V77</f>
        <v>0</v>
      </c>
      <c r="S77" s="65">
        <v>0</v>
      </c>
      <c r="T77" s="65">
        <f>E77*S77</f>
        <v>0</v>
      </c>
      <c r="U77" s="25">
        <v>0</v>
      </c>
      <c r="V77" s="25">
        <f>E77*U77</f>
        <v>0</v>
      </c>
      <c r="W77" s="25">
        <f>Y77+AA77</f>
        <v>6968</v>
      </c>
      <c r="X77" s="25">
        <v>104</v>
      </c>
      <c r="Y77" s="25">
        <f>X77*E77</f>
        <v>6968</v>
      </c>
      <c r="Z77" s="25">
        <v>0</v>
      </c>
      <c r="AA77" s="25">
        <f>E77*Z77</f>
        <v>0</v>
      </c>
      <c r="AB77" s="25">
        <f>AD77+AF77</f>
        <v>23048</v>
      </c>
      <c r="AC77" s="25">
        <v>104</v>
      </c>
      <c r="AD77" s="25">
        <f>AC77*E77</f>
        <v>6968</v>
      </c>
      <c r="AE77" s="25">
        <v>240</v>
      </c>
      <c r="AF77" s="65">
        <f>E77*AE77</f>
        <v>16080</v>
      </c>
    </row>
    <row r="78" s="3" customFormat="1" ht="24.95" customHeight="1" spans="1:32">
      <c r="A78" s="26"/>
      <c r="B78" s="24" t="s">
        <v>39</v>
      </c>
      <c r="C78" s="24"/>
      <c r="D78" s="24"/>
      <c r="E78" s="45">
        <f>E79+E80+E81+E82+E83+E84</f>
        <v>68920</v>
      </c>
      <c r="F78" s="45">
        <f>G78+H78+I78</f>
        <v>52378750</v>
      </c>
      <c r="G78" s="25">
        <f>L78</f>
        <v>16306320</v>
      </c>
      <c r="H78" s="25">
        <f t="shared" ref="H78:J78" si="191">SUM(H79:H84)</f>
        <v>35837950</v>
      </c>
      <c r="I78" s="25">
        <f>SUM(I79:I84)</f>
        <v>234480</v>
      </c>
      <c r="J78" s="25">
        <f>SUM(J79:J84)</f>
        <v>16306320</v>
      </c>
      <c r="K78" s="25"/>
      <c r="L78" s="25">
        <f t="shared" ref="L78:Q78" si="192">SUM(L79:L84)</f>
        <v>16306320</v>
      </c>
      <c r="M78" s="25">
        <f>O78+Q78</f>
        <v>21502590</v>
      </c>
      <c r="N78" s="25" t="s">
        <v>32</v>
      </c>
      <c r="O78" s="25">
        <f>SUM(O79:O84)</f>
        <v>21502590</v>
      </c>
      <c r="P78" s="25" t="s">
        <v>32</v>
      </c>
      <c r="Q78" s="25">
        <f>SUM(Q79:Q84)</f>
        <v>0</v>
      </c>
      <c r="R78" s="25">
        <f>T78+V78</f>
        <v>0</v>
      </c>
      <c r="S78" s="25" t="s">
        <v>32</v>
      </c>
      <c r="T78" s="25">
        <f t="shared" ref="T78:Y78" si="193">SUM(T79:T84)</f>
        <v>0</v>
      </c>
      <c r="U78" s="25" t="s">
        <v>32</v>
      </c>
      <c r="V78" s="25">
        <f>SUM(V79:V84)</f>
        <v>0</v>
      </c>
      <c r="W78" s="25">
        <f>Y78+AA78</f>
        <v>7167368</v>
      </c>
      <c r="X78" s="25" t="s">
        <v>33</v>
      </c>
      <c r="Y78" s="25">
        <f>SUM(Y79:Y84)</f>
        <v>7167368</v>
      </c>
      <c r="Z78" s="25" t="s">
        <v>32</v>
      </c>
      <c r="AA78" s="25">
        <f t="shared" ref="AA78:AF78" si="194">SUM(AA79:AA84)</f>
        <v>0</v>
      </c>
      <c r="AB78" s="25">
        <f>AD78+AF78</f>
        <v>7402472</v>
      </c>
      <c r="AC78" s="25" t="s">
        <v>32</v>
      </c>
      <c r="AD78" s="25">
        <f>SUM(AD79:AD84)</f>
        <v>7167992</v>
      </c>
      <c r="AE78" s="25" t="s">
        <v>32</v>
      </c>
      <c r="AF78" s="25">
        <f>SUM(AF79:AF84)</f>
        <v>234480</v>
      </c>
    </row>
    <row r="79" s="3" customFormat="1" ht="24.95" customHeight="1" spans="1:32">
      <c r="A79" s="26"/>
      <c r="B79" s="40" t="s">
        <v>35</v>
      </c>
      <c r="C79" s="27" t="s">
        <v>36</v>
      </c>
      <c r="D79" s="40"/>
      <c r="E79" s="45">
        <v>44022</v>
      </c>
      <c r="F79" s="45">
        <f>G79+H79+I79</f>
        <v>33456720</v>
      </c>
      <c r="G79" s="25">
        <f>L79</f>
        <v>10565280</v>
      </c>
      <c r="H79" s="25">
        <f t="shared" ref="H79:H84" si="195">O79+T79+Y79+AD79</f>
        <v>22891440</v>
      </c>
      <c r="I79" s="25">
        <f t="shared" ref="I79:I84" si="196">Q79+V79+AA79+AF79</f>
        <v>0</v>
      </c>
      <c r="J79" s="25">
        <f t="shared" ref="J79:J85" si="197">L79</f>
        <v>10565280</v>
      </c>
      <c r="K79" s="25">
        <v>240</v>
      </c>
      <c r="L79" s="25">
        <f t="shared" ref="L79:L84" si="198">E79*K79</f>
        <v>10565280</v>
      </c>
      <c r="M79" s="25">
        <f>O79+Q79</f>
        <v>13734864</v>
      </c>
      <c r="N79" s="25">
        <v>312</v>
      </c>
      <c r="O79" s="25">
        <f t="shared" ref="O79:O84" si="199">E79*N79</f>
        <v>13734864</v>
      </c>
      <c r="P79" s="25">
        <v>0</v>
      </c>
      <c r="Q79" s="25">
        <f t="shared" ref="Q79:Q84" si="200">E79*P79</f>
        <v>0</v>
      </c>
      <c r="R79" s="25">
        <f>T79+V79</f>
        <v>0</v>
      </c>
      <c r="S79" s="65">
        <v>0</v>
      </c>
      <c r="T79" s="65">
        <f t="shared" ref="T79:T84" si="201">E79*S79</f>
        <v>0</v>
      </c>
      <c r="U79" s="25">
        <v>0</v>
      </c>
      <c r="V79" s="25">
        <f t="shared" ref="V79:V84" si="202">E79*U79</f>
        <v>0</v>
      </c>
      <c r="W79" s="25">
        <f>Y79+AA79</f>
        <v>4578288</v>
      </c>
      <c r="X79" s="25">
        <v>104</v>
      </c>
      <c r="Y79" s="25">
        <f t="shared" ref="Y79:Y84" si="203">X79*E79</f>
        <v>4578288</v>
      </c>
      <c r="Z79" s="25">
        <v>0</v>
      </c>
      <c r="AA79" s="25">
        <f t="shared" ref="AA79:AA84" si="204">E79*Z79</f>
        <v>0</v>
      </c>
      <c r="AB79" s="25">
        <f>AD79+AF79</f>
        <v>4578288</v>
      </c>
      <c r="AC79" s="25">
        <v>104</v>
      </c>
      <c r="AD79" s="25">
        <f t="shared" ref="AD79:AD84" si="205">AC79*E79</f>
        <v>4578288</v>
      </c>
      <c r="AE79" s="25">
        <v>0</v>
      </c>
      <c r="AF79" s="65">
        <f t="shared" ref="AF79:AF84" si="206">AE79*E79</f>
        <v>0</v>
      </c>
    </row>
    <row r="80" s="3" customFormat="1" ht="24.95" customHeight="1" spans="1:32">
      <c r="A80" s="26"/>
      <c r="B80" s="40"/>
      <c r="C80" s="27" t="s">
        <v>34</v>
      </c>
      <c r="D80" s="40"/>
      <c r="E80" s="45">
        <v>13</v>
      </c>
      <c r="F80" s="45">
        <f>G80+H80+I80</f>
        <v>9490</v>
      </c>
      <c r="G80" s="25">
        <f>L80</f>
        <v>3120</v>
      </c>
      <c r="H80" s="25">
        <f>O80+T80+Y80+AD80</f>
        <v>6370</v>
      </c>
      <c r="I80" s="25">
        <f>Q80+V80+AA80+AF80</f>
        <v>0</v>
      </c>
      <c r="J80" s="25">
        <f>L80</f>
        <v>3120</v>
      </c>
      <c r="K80" s="25">
        <v>240</v>
      </c>
      <c r="L80" s="25">
        <f>E80*K80</f>
        <v>3120</v>
      </c>
      <c r="M80" s="25">
        <f>O80+Q80</f>
        <v>3666</v>
      </c>
      <c r="N80" s="25">
        <v>282</v>
      </c>
      <c r="O80" s="25">
        <f>E80*N80</f>
        <v>3666</v>
      </c>
      <c r="P80" s="25">
        <v>0</v>
      </c>
      <c r="Q80" s="25">
        <f>E80*P80</f>
        <v>0</v>
      </c>
      <c r="R80" s="25">
        <f>T80+V80</f>
        <v>0</v>
      </c>
      <c r="S80" s="65">
        <v>0</v>
      </c>
      <c r="T80" s="65">
        <f>E80*S80</f>
        <v>0</v>
      </c>
      <c r="U80" s="25">
        <v>0</v>
      </c>
      <c r="V80" s="25">
        <f>E80*U80</f>
        <v>0</v>
      </c>
      <c r="W80" s="25">
        <f>Y80+AA80</f>
        <v>1081.6</v>
      </c>
      <c r="X80" s="25">
        <v>83.2</v>
      </c>
      <c r="Y80" s="25">
        <f>X80*E80</f>
        <v>1081.6</v>
      </c>
      <c r="Z80" s="25">
        <v>0</v>
      </c>
      <c r="AA80" s="25">
        <f>E80*Z80</f>
        <v>0</v>
      </c>
      <c r="AB80" s="25">
        <f>AD80+AF80</f>
        <v>1622.4</v>
      </c>
      <c r="AC80" s="25">
        <v>124.8</v>
      </c>
      <c r="AD80" s="25">
        <f>AC80*E80</f>
        <v>1622.4</v>
      </c>
      <c r="AE80" s="25">
        <v>0</v>
      </c>
      <c r="AF80" s="65">
        <f>AE80*E80</f>
        <v>0</v>
      </c>
    </row>
    <row r="81" s="3" customFormat="1" ht="33.75" customHeight="1" spans="1:32">
      <c r="A81" s="26"/>
      <c r="B81" s="40" t="s">
        <v>35</v>
      </c>
      <c r="C81" s="27" t="s">
        <v>37</v>
      </c>
      <c r="D81" s="40"/>
      <c r="E81" s="45">
        <v>165</v>
      </c>
      <c r="F81" s="45">
        <f>G81+H81+I81</f>
        <v>125400</v>
      </c>
      <c r="G81" s="25">
        <f>L81</f>
        <v>0</v>
      </c>
      <c r="H81" s="25">
        <f>O81+T81+Y81+AD81</f>
        <v>85800</v>
      </c>
      <c r="I81" s="25">
        <f>Q81+V81+AA81+AF81</f>
        <v>39600</v>
      </c>
      <c r="J81" s="25">
        <f>L81</f>
        <v>0</v>
      </c>
      <c r="K81" s="25">
        <v>0</v>
      </c>
      <c r="L81" s="25">
        <f>E81*K81</f>
        <v>0</v>
      </c>
      <c r="M81" s="25">
        <f>O81+Q81</f>
        <v>51480</v>
      </c>
      <c r="N81" s="25">
        <v>312</v>
      </c>
      <c r="O81" s="25">
        <f>E81*N81</f>
        <v>51480</v>
      </c>
      <c r="P81" s="25">
        <v>0</v>
      </c>
      <c r="Q81" s="25">
        <f>E81*P81</f>
        <v>0</v>
      </c>
      <c r="R81" s="25">
        <f>T81+V81</f>
        <v>0</v>
      </c>
      <c r="S81" s="65">
        <v>0</v>
      </c>
      <c r="T81" s="65">
        <f>E81*S81</f>
        <v>0</v>
      </c>
      <c r="U81" s="25">
        <v>0</v>
      </c>
      <c r="V81" s="25">
        <f>E81*U81</f>
        <v>0</v>
      </c>
      <c r="W81" s="25">
        <f>Y81+AA81</f>
        <v>17160</v>
      </c>
      <c r="X81" s="25">
        <v>104</v>
      </c>
      <c r="Y81" s="25">
        <f>X81*E81</f>
        <v>17160</v>
      </c>
      <c r="Z81" s="25">
        <v>0</v>
      </c>
      <c r="AA81" s="25">
        <f>E81*Z81</f>
        <v>0</v>
      </c>
      <c r="AB81" s="25">
        <f>AD81+AF81</f>
        <v>56760</v>
      </c>
      <c r="AC81" s="25">
        <v>104</v>
      </c>
      <c r="AD81" s="25">
        <f>AC81*E81</f>
        <v>17160</v>
      </c>
      <c r="AE81" s="25">
        <v>240</v>
      </c>
      <c r="AF81" s="65">
        <f>AE81*E81</f>
        <v>39600</v>
      </c>
    </row>
    <row r="82" s="3" customFormat="1" ht="24.95" customHeight="1" spans="1:32">
      <c r="A82" s="26"/>
      <c r="B82" s="40" t="s">
        <v>35</v>
      </c>
      <c r="C82" s="27" t="s">
        <v>38</v>
      </c>
      <c r="D82" s="40"/>
      <c r="E82" s="45">
        <v>812</v>
      </c>
      <c r="F82" s="45">
        <f>G82+H82+I82</f>
        <v>617120</v>
      </c>
      <c r="G82" s="25">
        <f>L82</f>
        <v>0</v>
      </c>
      <c r="H82" s="25">
        <f>O82+T82+Y82+AD82</f>
        <v>422240</v>
      </c>
      <c r="I82" s="25">
        <f>Q82+V82+AA82+AF82</f>
        <v>194880</v>
      </c>
      <c r="J82" s="25">
        <f>L82</f>
        <v>0</v>
      </c>
      <c r="K82" s="25">
        <v>0</v>
      </c>
      <c r="L82" s="25">
        <f>E82*K82</f>
        <v>0</v>
      </c>
      <c r="M82" s="25">
        <f>O82+Q82</f>
        <v>253344</v>
      </c>
      <c r="N82" s="25">
        <v>312</v>
      </c>
      <c r="O82" s="25">
        <f>E82*N82</f>
        <v>253344</v>
      </c>
      <c r="P82" s="25">
        <v>0</v>
      </c>
      <c r="Q82" s="25">
        <f>E82*P82</f>
        <v>0</v>
      </c>
      <c r="R82" s="25">
        <f>T82+V82</f>
        <v>0</v>
      </c>
      <c r="S82" s="65">
        <v>0</v>
      </c>
      <c r="T82" s="65">
        <f>E82*S82</f>
        <v>0</v>
      </c>
      <c r="U82" s="25">
        <v>0</v>
      </c>
      <c r="V82" s="25">
        <f>E82*U82</f>
        <v>0</v>
      </c>
      <c r="W82" s="25">
        <f>Y82+AA82</f>
        <v>84448</v>
      </c>
      <c r="X82" s="25">
        <v>104</v>
      </c>
      <c r="Y82" s="25">
        <f>X82*E82</f>
        <v>84448</v>
      </c>
      <c r="Z82" s="25">
        <v>0</v>
      </c>
      <c r="AA82" s="25">
        <f>E82*Z82</f>
        <v>0</v>
      </c>
      <c r="AB82" s="25">
        <f>AD82+AF82</f>
        <v>279328</v>
      </c>
      <c r="AC82" s="25">
        <v>104</v>
      </c>
      <c r="AD82" s="25">
        <f>AC82*E82</f>
        <v>84448</v>
      </c>
      <c r="AE82" s="25">
        <v>240</v>
      </c>
      <c r="AF82" s="65">
        <f>AE82*E82</f>
        <v>194880</v>
      </c>
    </row>
    <row r="83" s="3" customFormat="1" ht="33" customHeight="1" spans="1:32">
      <c r="A83" s="26"/>
      <c r="B83" s="40"/>
      <c r="C83" s="27" t="s">
        <v>40</v>
      </c>
      <c r="D83" s="40"/>
      <c r="E83" s="45">
        <v>23906</v>
      </c>
      <c r="F83" s="45">
        <f>G83+H83+I83</f>
        <v>18168560</v>
      </c>
      <c r="G83" s="25">
        <f>L83</f>
        <v>5737440</v>
      </c>
      <c r="H83" s="25">
        <f>O83+T83+Y83+AD83</f>
        <v>12431120</v>
      </c>
      <c r="I83" s="25">
        <f>Q83+V83+AA83+AF83</f>
        <v>0</v>
      </c>
      <c r="J83" s="25">
        <f>L83</f>
        <v>5737440</v>
      </c>
      <c r="K83" s="25">
        <v>240</v>
      </c>
      <c r="L83" s="25">
        <f>E83*K83</f>
        <v>5737440</v>
      </c>
      <c r="M83" s="25">
        <f>O83+Q83</f>
        <v>7458672</v>
      </c>
      <c r="N83" s="25">
        <v>312</v>
      </c>
      <c r="O83" s="25">
        <f>E83*N83</f>
        <v>7458672</v>
      </c>
      <c r="P83" s="25">
        <v>0</v>
      </c>
      <c r="Q83" s="25">
        <f>E83*P83</f>
        <v>0</v>
      </c>
      <c r="R83" s="25">
        <f>T83+V83</f>
        <v>0</v>
      </c>
      <c r="S83" s="65">
        <v>0</v>
      </c>
      <c r="T83" s="65">
        <f>E83*S83</f>
        <v>0</v>
      </c>
      <c r="U83" s="25">
        <v>0</v>
      </c>
      <c r="V83" s="25">
        <f>E83*U83</f>
        <v>0</v>
      </c>
      <c r="W83" s="25">
        <f>Y83+AA83</f>
        <v>2486224</v>
      </c>
      <c r="X83" s="25">
        <v>104</v>
      </c>
      <c r="Y83" s="25">
        <f>X83*E83</f>
        <v>2486224</v>
      </c>
      <c r="Z83" s="25">
        <v>0</v>
      </c>
      <c r="AA83" s="25">
        <f>E83*Z83</f>
        <v>0</v>
      </c>
      <c r="AB83" s="25">
        <f>AD83+AF83</f>
        <v>2486224</v>
      </c>
      <c r="AC83" s="25">
        <v>104</v>
      </c>
      <c r="AD83" s="25">
        <f>AC83*E83</f>
        <v>2486224</v>
      </c>
      <c r="AE83" s="25">
        <v>0</v>
      </c>
      <c r="AF83" s="65">
        <f>AE83*E83</f>
        <v>0</v>
      </c>
    </row>
    <row r="84" s="3" customFormat="1" ht="45.75" customHeight="1" spans="1:32">
      <c r="A84" s="26"/>
      <c r="B84" s="40" t="s">
        <v>35</v>
      </c>
      <c r="C84" s="27" t="s">
        <v>40</v>
      </c>
      <c r="D84" s="40"/>
      <c r="E84" s="45">
        <v>2</v>
      </c>
      <c r="F84" s="45">
        <f>G84+H84+I84</f>
        <v>1460</v>
      </c>
      <c r="G84" s="25">
        <f>L84</f>
        <v>480</v>
      </c>
      <c r="H84" s="25">
        <f>O84+T84+Y84+AD84</f>
        <v>980</v>
      </c>
      <c r="I84" s="25">
        <f>Q84+V84+AA84+AF84</f>
        <v>0</v>
      </c>
      <c r="J84" s="25">
        <f>L84</f>
        <v>480</v>
      </c>
      <c r="K84" s="25">
        <v>240</v>
      </c>
      <c r="L84" s="25">
        <f>E84*K84</f>
        <v>480</v>
      </c>
      <c r="M84" s="25">
        <f>O84+Q84</f>
        <v>564</v>
      </c>
      <c r="N84" s="25">
        <v>282</v>
      </c>
      <c r="O84" s="25">
        <f>E84*N84</f>
        <v>564</v>
      </c>
      <c r="P84" s="25">
        <v>0</v>
      </c>
      <c r="Q84" s="25">
        <f>E84*P84</f>
        <v>0</v>
      </c>
      <c r="R84" s="25">
        <f>T84+V84</f>
        <v>0</v>
      </c>
      <c r="S84" s="65">
        <v>0</v>
      </c>
      <c r="T84" s="65">
        <f>E84*S84</f>
        <v>0</v>
      </c>
      <c r="U84" s="25">
        <v>0</v>
      </c>
      <c r="V84" s="25">
        <f>E84*U84</f>
        <v>0</v>
      </c>
      <c r="W84" s="25">
        <f>Y84+AA84</f>
        <v>166.4</v>
      </c>
      <c r="X84" s="25">
        <v>83.2</v>
      </c>
      <c r="Y84" s="25">
        <f>X84*E84</f>
        <v>166.4</v>
      </c>
      <c r="Z84" s="25">
        <v>0</v>
      </c>
      <c r="AA84" s="25">
        <f>E84*Z84</f>
        <v>0</v>
      </c>
      <c r="AB84" s="25">
        <f>AD84+AF84</f>
        <v>249.6</v>
      </c>
      <c r="AC84" s="25">
        <v>124.8</v>
      </c>
      <c r="AD84" s="25">
        <f>AC84*E84</f>
        <v>249.6</v>
      </c>
      <c r="AE84" s="25">
        <v>0</v>
      </c>
      <c r="AF84" s="65">
        <f>AE84*E84</f>
        <v>0</v>
      </c>
    </row>
    <row r="85" s="3" customFormat="1" ht="24.95" customHeight="1" spans="1:32">
      <c r="A85" s="26"/>
      <c r="B85" s="54" t="s">
        <v>41</v>
      </c>
      <c r="C85" s="54"/>
      <c r="D85" s="54"/>
      <c r="E85" s="78">
        <f t="shared" ref="E85:I85" si="207">E73+E78</f>
        <v>109595</v>
      </c>
      <c r="F85" s="78">
        <f>G85+H85+I85</f>
        <v>83270270</v>
      </c>
      <c r="G85" s="54">
        <f>L85</f>
        <v>26044080</v>
      </c>
      <c r="H85" s="54">
        <f>H73+H78</f>
        <v>56967470</v>
      </c>
      <c r="I85" s="54">
        <f>I73+I78</f>
        <v>258720</v>
      </c>
      <c r="J85" s="54">
        <f>L85</f>
        <v>26044080</v>
      </c>
      <c r="K85" s="54" t="s">
        <v>31</v>
      </c>
      <c r="L85" s="54">
        <f t="shared" ref="L85:Q85" si="208">L73+L78</f>
        <v>26044080</v>
      </c>
      <c r="M85" s="54">
        <f>O85+Q85</f>
        <v>34171710</v>
      </c>
      <c r="N85" s="54" t="s">
        <v>32</v>
      </c>
      <c r="O85" s="54">
        <f>O73+O78</f>
        <v>34171710</v>
      </c>
      <c r="P85" s="54" t="s">
        <v>32</v>
      </c>
      <c r="Q85" s="54">
        <f>Q73+Q78</f>
        <v>0</v>
      </c>
      <c r="R85" s="54">
        <f>T85+V85</f>
        <v>0</v>
      </c>
      <c r="S85" s="54" t="s">
        <v>32</v>
      </c>
      <c r="T85" s="54">
        <f t="shared" ref="T85:Y85" si="209">T73+T78</f>
        <v>0</v>
      </c>
      <c r="U85" s="54" t="s">
        <v>32</v>
      </c>
      <c r="V85" s="54">
        <f>V73+V78</f>
        <v>0</v>
      </c>
      <c r="W85" s="54">
        <f>Y85+AA85</f>
        <v>11382675.2</v>
      </c>
      <c r="X85" s="54" t="s">
        <v>33</v>
      </c>
      <c r="Y85" s="54">
        <f>Y73+Y78</f>
        <v>11382675.2</v>
      </c>
      <c r="Z85" s="54" t="s">
        <v>32</v>
      </c>
      <c r="AA85" s="54">
        <f t="shared" ref="AA85:AF85" si="210">AA73+AA78</f>
        <v>0</v>
      </c>
      <c r="AB85" s="54">
        <f>AD85+AF85</f>
        <v>11671804.8</v>
      </c>
      <c r="AC85" s="54" t="s">
        <v>32</v>
      </c>
      <c r="AD85" s="54">
        <f>AD73+AD78</f>
        <v>11413084.8</v>
      </c>
      <c r="AE85" s="54" t="s">
        <v>32</v>
      </c>
      <c r="AF85" s="54">
        <f>AF73+AF78</f>
        <v>258720</v>
      </c>
    </row>
    <row r="86" s="3" customFormat="1" ht="18" customHeight="1" spans="1:32">
      <c r="A86" s="26"/>
      <c r="B86" s="28" t="s">
        <v>51</v>
      </c>
      <c r="C86" s="59"/>
      <c r="D86" s="29"/>
      <c r="E86" s="29" t="s">
        <v>42</v>
      </c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68"/>
      <c r="AB86" s="69">
        <f>AD86+AF86</f>
        <v>25800</v>
      </c>
      <c r="AC86" s="69"/>
      <c r="AD86" s="25">
        <v>25800</v>
      </c>
      <c r="AE86" s="25"/>
      <c r="AF86" s="25">
        <v>0</v>
      </c>
    </row>
    <row r="87" s="7" customFormat="1" ht="18" customHeight="1" spans="1:32">
      <c r="A87" s="31"/>
      <c r="B87" s="32" t="s">
        <v>41</v>
      </c>
      <c r="C87" s="76"/>
      <c r="D87" s="52"/>
      <c r="E87" s="32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71">
        <f>AD87+AF87</f>
        <v>11697604.8</v>
      </c>
      <c r="AC87" s="71"/>
      <c r="AD87" s="52">
        <f>AD85+AD86</f>
        <v>11438884.8</v>
      </c>
      <c r="AE87" s="52"/>
      <c r="AF87" s="52">
        <v>258720</v>
      </c>
    </row>
    <row r="88" s="8" customFormat="1" ht="27.75" customHeight="1" spans="1:32">
      <c r="A88" s="34"/>
      <c r="B88" s="35"/>
      <c r="C88" s="35"/>
      <c r="D88" s="35"/>
      <c r="E88" s="35"/>
      <c r="F88" s="36"/>
      <c r="G88" s="36"/>
      <c r="H88" s="35"/>
      <c r="I88" s="6"/>
      <c r="J88" s="36"/>
      <c r="K88" s="36"/>
      <c r="L88" s="35"/>
      <c r="M88" s="35"/>
      <c r="N88" s="6"/>
      <c r="O88" s="64"/>
      <c r="P88" s="36"/>
      <c r="Q88" s="36"/>
      <c r="R88" s="36"/>
      <c r="S88" s="36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</row>
    <row r="89" s="3" customFormat="1" ht="36" customHeight="1" spans="1:32">
      <c r="A89" s="23" t="s">
        <v>52</v>
      </c>
      <c r="B89" s="24" t="s">
        <v>30</v>
      </c>
      <c r="C89" s="24"/>
      <c r="D89" s="24"/>
      <c r="E89" s="45">
        <f>E90+E91+E92+E93</f>
        <v>14561</v>
      </c>
      <c r="F89" s="45">
        <f t="shared" ref="F89:F99" si="211">G89+H89+I89</f>
        <v>11061920</v>
      </c>
      <c r="G89" s="25">
        <f t="shared" ref="G89:G99" si="212">L89</f>
        <v>3452880</v>
      </c>
      <c r="H89" s="25">
        <f t="shared" ref="H89:L89" si="213">SUM(H90:H93)</f>
        <v>7567280</v>
      </c>
      <c r="I89" s="25">
        <f>SUM(I90:I93)</f>
        <v>41760</v>
      </c>
      <c r="J89" s="25">
        <f t="shared" ref="J89:J99" si="214">L89</f>
        <v>3452880</v>
      </c>
      <c r="K89" s="25" t="s">
        <v>31</v>
      </c>
      <c r="L89" s="25">
        <f>SUM(L90:L93)</f>
        <v>3452880</v>
      </c>
      <c r="M89" s="25">
        <f t="shared" ref="M89:M99" si="215">O89+Q89</f>
        <v>4538592</v>
      </c>
      <c r="N89" s="25" t="s">
        <v>32</v>
      </c>
      <c r="O89" s="25">
        <f t="shared" ref="O89:T89" si="216">SUM(O90:O93)</f>
        <v>4538592</v>
      </c>
      <c r="P89" s="25" t="s">
        <v>32</v>
      </c>
      <c r="Q89" s="25">
        <f>SUM(Q90:Q93)</f>
        <v>0</v>
      </c>
      <c r="R89" s="25">
        <f t="shared" ref="R89:R99" si="217">T89+V89</f>
        <v>908606.4</v>
      </c>
      <c r="S89" s="25" t="s">
        <v>32</v>
      </c>
      <c r="T89" s="25">
        <f>SUM(T90:T93)</f>
        <v>908606.4</v>
      </c>
      <c r="U89" s="25" t="s">
        <v>32</v>
      </c>
      <c r="V89" s="25">
        <f t="shared" ref="V89:AA89" si="218">SUM(V90:V93)</f>
        <v>0</v>
      </c>
      <c r="W89" s="25">
        <f t="shared" ref="W89:W99" si="219">Y89+AA89</f>
        <v>605737.6</v>
      </c>
      <c r="X89" s="25" t="s">
        <v>33</v>
      </c>
      <c r="Y89" s="25">
        <f t="shared" ref="Y89:AD89" si="220">SUM(Y90:Y93)</f>
        <v>605737.6</v>
      </c>
      <c r="Z89" s="25" t="s">
        <v>32</v>
      </c>
      <c r="AA89" s="25">
        <f t="shared" ref="AA89:AF89" si="221">SUM(AA90:AA93)</f>
        <v>0</v>
      </c>
      <c r="AB89" s="25">
        <f t="shared" ref="AB89:AB101" si="222">AD89+AF89</f>
        <v>1556104</v>
      </c>
      <c r="AC89" s="25" t="s">
        <v>32</v>
      </c>
      <c r="AD89" s="25">
        <f>SUM(AD90:AD93)</f>
        <v>1514344</v>
      </c>
      <c r="AE89" s="25" t="s">
        <v>32</v>
      </c>
      <c r="AF89" s="25">
        <f>SUM(AF90:AF93)</f>
        <v>41760</v>
      </c>
    </row>
    <row r="90" s="3" customFormat="1" ht="24.95" customHeight="1" spans="1:32">
      <c r="A90" s="26"/>
      <c r="B90" s="40" t="s">
        <v>35</v>
      </c>
      <c r="C90" s="27" t="s">
        <v>36</v>
      </c>
      <c r="D90" s="40"/>
      <c r="E90" s="45">
        <v>14239</v>
      </c>
      <c r="F90" s="45">
        <f>G90+H90+I90</f>
        <v>10821640</v>
      </c>
      <c r="G90" s="25">
        <f>L90</f>
        <v>3417360</v>
      </c>
      <c r="H90" s="25">
        <f t="shared" ref="H90:H93" si="223">O90+T90+Y90+AD90</f>
        <v>7404280</v>
      </c>
      <c r="I90" s="25">
        <f t="shared" ref="I90:I93" si="224">Q90+V90+AA90+AF90</f>
        <v>0</v>
      </c>
      <c r="J90" s="25">
        <f>L90</f>
        <v>3417360</v>
      </c>
      <c r="K90" s="25">
        <v>240</v>
      </c>
      <c r="L90" s="25">
        <f t="shared" ref="L90:L93" si="225">E90*K90</f>
        <v>3417360</v>
      </c>
      <c r="M90" s="25">
        <f>O90+Q90</f>
        <v>4442568</v>
      </c>
      <c r="N90" s="25">
        <v>312</v>
      </c>
      <c r="O90" s="25">
        <f t="shared" ref="O90:O93" si="226">E90*N90</f>
        <v>4442568</v>
      </c>
      <c r="P90" s="25">
        <v>0</v>
      </c>
      <c r="Q90" s="25">
        <f t="shared" ref="Q90:Q93" si="227">E90*P90</f>
        <v>0</v>
      </c>
      <c r="R90" s="25">
        <f>T90+V90</f>
        <v>888513.6</v>
      </c>
      <c r="S90" s="65">
        <v>62.4</v>
      </c>
      <c r="T90" s="65">
        <f t="shared" ref="T90:T93" si="228">E90*S90</f>
        <v>888513.6</v>
      </c>
      <c r="U90" s="25">
        <v>0</v>
      </c>
      <c r="V90" s="25">
        <f t="shared" ref="V90:V93" si="229">E90*U90</f>
        <v>0</v>
      </c>
      <c r="W90" s="25">
        <f>Y90+AA90</f>
        <v>592342.4</v>
      </c>
      <c r="X90" s="25">
        <v>41.6</v>
      </c>
      <c r="Y90" s="25">
        <f t="shared" ref="Y90:Y93" si="230">X90*E90</f>
        <v>592342.4</v>
      </c>
      <c r="Z90" s="25">
        <v>0</v>
      </c>
      <c r="AA90" s="25">
        <f t="shared" ref="AA90:AA93" si="231">E90*Z90</f>
        <v>0</v>
      </c>
      <c r="AB90" s="25">
        <f>AD90+AF90</f>
        <v>1480856</v>
      </c>
      <c r="AC90" s="25">
        <v>104</v>
      </c>
      <c r="AD90" s="25">
        <f t="shared" ref="AD90:AD93" si="232">AC90*E90</f>
        <v>1480856</v>
      </c>
      <c r="AE90" s="65">
        <v>0</v>
      </c>
      <c r="AF90" s="65">
        <f t="shared" ref="AF90:AF93" si="233">E90*AE90</f>
        <v>0</v>
      </c>
    </row>
    <row r="91" s="3" customFormat="1" ht="24.95" customHeight="1" spans="1:32">
      <c r="A91" s="26"/>
      <c r="B91" s="40"/>
      <c r="C91" s="27" t="s">
        <v>34</v>
      </c>
      <c r="D91" s="40"/>
      <c r="E91" s="45">
        <v>148</v>
      </c>
      <c r="F91" s="45">
        <f>G91+H91+I91</f>
        <v>108040</v>
      </c>
      <c r="G91" s="25">
        <f>L91</f>
        <v>35520</v>
      </c>
      <c r="H91" s="25">
        <f>O91+T91+Y91+AD91</f>
        <v>72520</v>
      </c>
      <c r="I91" s="25">
        <f>Q91+V91+AA91+AF91</f>
        <v>0</v>
      </c>
      <c r="J91" s="25">
        <f>L91</f>
        <v>35520</v>
      </c>
      <c r="K91" s="25">
        <v>240</v>
      </c>
      <c r="L91" s="25">
        <f>E91*K91</f>
        <v>35520</v>
      </c>
      <c r="M91" s="25">
        <f>O91+Q91</f>
        <v>41736</v>
      </c>
      <c r="N91" s="25">
        <v>282</v>
      </c>
      <c r="O91" s="25">
        <f>E91*N91</f>
        <v>41736</v>
      </c>
      <c r="P91" s="25">
        <v>0</v>
      </c>
      <c r="Q91" s="25">
        <f>E91*P91</f>
        <v>0</v>
      </c>
      <c r="R91" s="25">
        <f>T91+V91</f>
        <v>9235.2</v>
      </c>
      <c r="S91" s="65">
        <v>62.4</v>
      </c>
      <c r="T91" s="65">
        <f>E91*S91</f>
        <v>9235.2</v>
      </c>
      <c r="U91" s="25">
        <v>0</v>
      </c>
      <c r="V91" s="25">
        <f>E91*U91</f>
        <v>0</v>
      </c>
      <c r="W91" s="25">
        <f>Y91+AA91</f>
        <v>6156.8</v>
      </c>
      <c r="X91" s="25">
        <v>41.6</v>
      </c>
      <c r="Y91" s="25">
        <f>X91*E91</f>
        <v>6156.8</v>
      </c>
      <c r="Z91" s="25">
        <v>0</v>
      </c>
      <c r="AA91" s="25">
        <f>E91*Z91</f>
        <v>0</v>
      </c>
      <c r="AB91" s="25">
        <f>AD91+AF91</f>
        <v>15392</v>
      </c>
      <c r="AC91" s="25">
        <v>104</v>
      </c>
      <c r="AD91" s="25">
        <f>AC91*E91</f>
        <v>15392</v>
      </c>
      <c r="AE91" s="65">
        <v>0</v>
      </c>
      <c r="AF91" s="65">
        <f>E91*AE91</f>
        <v>0</v>
      </c>
    </row>
    <row r="92" s="3" customFormat="1" ht="30.75" customHeight="1" spans="1:32">
      <c r="A92" s="26"/>
      <c r="B92" s="40" t="s">
        <v>35</v>
      </c>
      <c r="C92" s="27" t="s">
        <v>37</v>
      </c>
      <c r="D92" s="40"/>
      <c r="E92" s="45">
        <v>149</v>
      </c>
      <c r="F92" s="45">
        <f>G92+H92+I92</f>
        <v>113240</v>
      </c>
      <c r="G92" s="25">
        <f>L92</f>
        <v>0</v>
      </c>
      <c r="H92" s="25">
        <f>O92+T92+Y92+AD92</f>
        <v>77480</v>
      </c>
      <c r="I92" s="25">
        <f>Q92+V92+AA92+AF92</f>
        <v>35760</v>
      </c>
      <c r="J92" s="25">
        <f>L92</f>
        <v>0</v>
      </c>
      <c r="K92" s="25">
        <v>0</v>
      </c>
      <c r="L92" s="25">
        <f>E92*K92</f>
        <v>0</v>
      </c>
      <c r="M92" s="25">
        <f>O92+Q92</f>
        <v>46488</v>
      </c>
      <c r="N92" s="25">
        <v>312</v>
      </c>
      <c r="O92" s="25">
        <f>E92*N92</f>
        <v>46488</v>
      </c>
      <c r="P92" s="25">
        <v>0</v>
      </c>
      <c r="Q92" s="25">
        <f>E92*P92</f>
        <v>0</v>
      </c>
      <c r="R92" s="25">
        <f>T92+V92</f>
        <v>9297.6</v>
      </c>
      <c r="S92" s="65">
        <v>62.4</v>
      </c>
      <c r="T92" s="65">
        <f>E92*S92</f>
        <v>9297.6</v>
      </c>
      <c r="U92" s="25">
        <v>0</v>
      </c>
      <c r="V92" s="25">
        <f>E92*U92</f>
        <v>0</v>
      </c>
      <c r="W92" s="25">
        <f>Y92+AA92</f>
        <v>6198.4</v>
      </c>
      <c r="X92" s="25">
        <v>41.6</v>
      </c>
      <c r="Y92" s="25">
        <f>X92*E92</f>
        <v>6198.4</v>
      </c>
      <c r="Z92" s="25">
        <v>0</v>
      </c>
      <c r="AA92" s="25">
        <f>E92*Z92</f>
        <v>0</v>
      </c>
      <c r="AB92" s="25">
        <f>AD92+AF92</f>
        <v>51256</v>
      </c>
      <c r="AC92" s="25">
        <v>104</v>
      </c>
      <c r="AD92" s="25">
        <f>AC92*E92</f>
        <v>15496</v>
      </c>
      <c r="AE92" s="25">
        <v>240</v>
      </c>
      <c r="AF92" s="65">
        <f>E92*AE92</f>
        <v>35760</v>
      </c>
    </row>
    <row r="93" s="3" customFormat="1" ht="24.95" customHeight="1" spans="1:32">
      <c r="A93" s="26"/>
      <c r="B93" s="40" t="s">
        <v>35</v>
      </c>
      <c r="C93" s="27" t="s">
        <v>38</v>
      </c>
      <c r="D93" s="40"/>
      <c r="E93" s="45">
        <v>25</v>
      </c>
      <c r="F93" s="45">
        <f>G93+H93+I93</f>
        <v>19000</v>
      </c>
      <c r="G93" s="25">
        <f>L93</f>
        <v>0</v>
      </c>
      <c r="H93" s="25">
        <f>O93+T93+Y93+AD93</f>
        <v>13000</v>
      </c>
      <c r="I93" s="25">
        <f>Q93+V93+AA93+AF93</f>
        <v>6000</v>
      </c>
      <c r="J93" s="25">
        <f>L93</f>
        <v>0</v>
      </c>
      <c r="K93" s="25">
        <v>0</v>
      </c>
      <c r="L93" s="25">
        <f>E93*K93</f>
        <v>0</v>
      </c>
      <c r="M93" s="25">
        <f>O93+Q93</f>
        <v>7800</v>
      </c>
      <c r="N93" s="25">
        <v>312</v>
      </c>
      <c r="O93" s="25">
        <f>E93*N93</f>
        <v>7800</v>
      </c>
      <c r="P93" s="25">
        <v>0</v>
      </c>
      <c r="Q93" s="25">
        <f>E93*P93</f>
        <v>0</v>
      </c>
      <c r="R93" s="25">
        <f>T93+V93</f>
        <v>1560</v>
      </c>
      <c r="S93" s="65">
        <v>62.4</v>
      </c>
      <c r="T93" s="65">
        <f>E93*S93</f>
        <v>1560</v>
      </c>
      <c r="U93" s="25">
        <v>0</v>
      </c>
      <c r="V93" s="25">
        <f>E93*U93</f>
        <v>0</v>
      </c>
      <c r="W93" s="25">
        <f>Y93+AA93</f>
        <v>1040</v>
      </c>
      <c r="X93" s="25">
        <v>41.6</v>
      </c>
      <c r="Y93" s="25">
        <f>X93*E93</f>
        <v>1040</v>
      </c>
      <c r="Z93" s="25">
        <v>0</v>
      </c>
      <c r="AA93" s="25">
        <f>E93*Z93</f>
        <v>0</v>
      </c>
      <c r="AB93" s="25">
        <f>AD93+AF93</f>
        <v>8600</v>
      </c>
      <c r="AC93" s="25">
        <v>104</v>
      </c>
      <c r="AD93" s="25">
        <f>AC93*E93</f>
        <v>2600</v>
      </c>
      <c r="AE93" s="25">
        <v>240</v>
      </c>
      <c r="AF93" s="65">
        <f>E93*AE93</f>
        <v>6000</v>
      </c>
    </row>
    <row r="94" s="3" customFormat="1" ht="24.95" customHeight="1" spans="1:32">
      <c r="A94" s="26"/>
      <c r="B94" s="24" t="s">
        <v>39</v>
      </c>
      <c r="C94" s="24"/>
      <c r="D94" s="24"/>
      <c r="E94" s="45">
        <f>E95+E96+E97+E98</f>
        <v>36751</v>
      </c>
      <c r="F94" s="45">
        <f>G94+H94+I94</f>
        <v>27930760</v>
      </c>
      <c r="G94" s="25">
        <f>L94</f>
        <v>8607600</v>
      </c>
      <c r="H94" s="25">
        <f t="shared" ref="H94:L94" si="234">SUM(H95:H98)</f>
        <v>19110520</v>
      </c>
      <c r="I94" s="25">
        <f>SUM(I95:I98)</f>
        <v>212640</v>
      </c>
      <c r="J94" s="25">
        <f>L94</f>
        <v>8607600</v>
      </c>
      <c r="K94" s="25" t="s">
        <v>31</v>
      </c>
      <c r="L94" s="25">
        <f>SUM(L95:L98)</f>
        <v>8607600</v>
      </c>
      <c r="M94" s="25">
        <f>O94+Q94</f>
        <v>11466312</v>
      </c>
      <c r="N94" s="25" t="s">
        <v>32</v>
      </c>
      <c r="O94" s="25">
        <f t="shared" ref="O94:T94" si="235">SUM(O95:O98)</f>
        <v>11466312</v>
      </c>
      <c r="P94" s="25" t="s">
        <v>32</v>
      </c>
      <c r="Q94" s="25">
        <f>SUM(Q95:Q98)</f>
        <v>0</v>
      </c>
      <c r="R94" s="25">
        <f>T94+V94</f>
        <v>2293262.4</v>
      </c>
      <c r="S94" s="25" t="s">
        <v>32</v>
      </c>
      <c r="T94" s="25">
        <f>SUM(T95:T98)</f>
        <v>2293262.4</v>
      </c>
      <c r="U94" s="25" t="s">
        <v>32</v>
      </c>
      <c r="V94" s="25">
        <f t="shared" ref="V94:AA94" si="236">SUM(V95:V98)</f>
        <v>0</v>
      </c>
      <c r="W94" s="25">
        <f>Y94+AA94</f>
        <v>1528841.6</v>
      </c>
      <c r="X94" s="25" t="s">
        <v>33</v>
      </c>
      <c r="Y94" s="25">
        <f t="shared" ref="Y94:AD94" si="237">SUM(Y95:Y98)</f>
        <v>1528841.6</v>
      </c>
      <c r="Z94" s="25" t="s">
        <v>32</v>
      </c>
      <c r="AA94" s="25">
        <f t="shared" ref="AA94:AF94" si="238">SUM(AA95:AA98)</f>
        <v>0</v>
      </c>
      <c r="AB94" s="25">
        <f>AD94+AF94</f>
        <v>4034744</v>
      </c>
      <c r="AC94" s="25" t="s">
        <v>32</v>
      </c>
      <c r="AD94" s="25">
        <f>SUM(AD95:AD98)</f>
        <v>3822104</v>
      </c>
      <c r="AE94" s="25" t="s">
        <v>32</v>
      </c>
      <c r="AF94" s="25">
        <f>SUM(AF95:AF98)</f>
        <v>212640</v>
      </c>
    </row>
    <row r="95" s="3" customFormat="1" ht="24.95" customHeight="1" spans="1:32">
      <c r="A95" s="26"/>
      <c r="B95" s="40" t="s">
        <v>35</v>
      </c>
      <c r="C95" s="27" t="s">
        <v>36</v>
      </c>
      <c r="D95" s="40"/>
      <c r="E95" s="45">
        <v>20380</v>
      </c>
      <c r="F95" s="45">
        <f>G95+H95+I95</f>
        <v>15488800</v>
      </c>
      <c r="G95" s="25">
        <f>L95</f>
        <v>4891200</v>
      </c>
      <c r="H95" s="25">
        <f t="shared" ref="H95:H98" si="239">O95+T95+Y95+AD95</f>
        <v>10597600</v>
      </c>
      <c r="I95" s="25">
        <f t="shared" ref="I95:I98" si="240">Q95+V95+AA95+AF95</f>
        <v>0</v>
      </c>
      <c r="J95" s="25">
        <f>L95</f>
        <v>4891200</v>
      </c>
      <c r="K95" s="25">
        <v>240</v>
      </c>
      <c r="L95" s="25">
        <f t="shared" ref="L95:L98" si="241">E95*K95</f>
        <v>4891200</v>
      </c>
      <c r="M95" s="25">
        <f>O95+Q95</f>
        <v>6358560</v>
      </c>
      <c r="N95" s="25">
        <v>312</v>
      </c>
      <c r="O95" s="25">
        <f t="shared" ref="O95:O98" si="242">E95*N95</f>
        <v>6358560</v>
      </c>
      <c r="P95" s="25">
        <v>0</v>
      </c>
      <c r="Q95" s="25">
        <f t="shared" ref="Q95:Q98" si="243">E95*P95</f>
        <v>0</v>
      </c>
      <c r="R95" s="25">
        <f>T95+V95</f>
        <v>1271712</v>
      </c>
      <c r="S95" s="65">
        <v>62.4</v>
      </c>
      <c r="T95" s="65">
        <f t="shared" ref="T95:T98" si="244">E95*S95</f>
        <v>1271712</v>
      </c>
      <c r="U95" s="25">
        <v>0</v>
      </c>
      <c r="V95" s="25">
        <f t="shared" ref="V95:V98" si="245">E95*U95</f>
        <v>0</v>
      </c>
      <c r="W95" s="25">
        <f>Y95+AA95</f>
        <v>847808</v>
      </c>
      <c r="X95" s="25">
        <v>41.6</v>
      </c>
      <c r="Y95" s="25">
        <f t="shared" ref="Y95:Y98" si="246">X95*E95</f>
        <v>847808</v>
      </c>
      <c r="Z95" s="25">
        <v>0</v>
      </c>
      <c r="AA95" s="25">
        <f t="shared" ref="AA95:AA98" si="247">E95*Z95</f>
        <v>0</v>
      </c>
      <c r="AB95" s="25">
        <f>AD95+AF95</f>
        <v>2119520</v>
      </c>
      <c r="AC95" s="25">
        <v>104</v>
      </c>
      <c r="AD95" s="25">
        <f t="shared" ref="AD95:AD98" si="248">AC95*E95</f>
        <v>2119520</v>
      </c>
      <c r="AE95" s="25">
        <v>0</v>
      </c>
      <c r="AF95" s="65">
        <f t="shared" ref="AF95:AF98" si="249">AE95*E95</f>
        <v>0</v>
      </c>
    </row>
    <row r="96" s="3" customFormat="1" ht="33" customHeight="1" spans="1:32">
      <c r="A96" s="26"/>
      <c r="B96" s="40" t="s">
        <v>35</v>
      </c>
      <c r="C96" s="27" t="s">
        <v>37</v>
      </c>
      <c r="D96" s="40"/>
      <c r="E96" s="45">
        <v>767</v>
      </c>
      <c r="F96" s="45">
        <f>G96+H96+I96</f>
        <v>582920</v>
      </c>
      <c r="G96" s="25">
        <f>L96</f>
        <v>0</v>
      </c>
      <c r="H96" s="25">
        <f>O96+T96+Y96+AD96</f>
        <v>398840</v>
      </c>
      <c r="I96" s="25">
        <f>Q96+V96+AA96+AF96</f>
        <v>184080</v>
      </c>
      <c r="J96" s="25">
        <f>L96</f>
        <v>0</v>
      </c>
      <c r="K96" s="25">
        <v>0</v>
      </c>
      <c r="L96" s="25">
        <f>E96*K96</f>
        <v>0</v>
      </c>
      <c r="M96" s="25">
        <f>O96+Q96</f>
        <v>239304</v>
      </c>
      <c r="N96" s="25">
        <v>312</v>
      </c>
      <c r="O96" s="25">
        <f>E96*N96</f>
        <v>239304</v>
      </c>
      <c r="P96" s="25">
        <v>0</v>
      </c>
      <c r="Q96" s="25">
        <f>E96*P96</f>
        <v>0</v>
      </c>
      <c r="R96" s="25">
        <f>T96+V96</f>
        <v>47860.8</v>
      </c>
      <c r="S96" s="65">
        <v>62.4</v>
      </c>
      <c r="T96" s="65">
        <f>E96*S96</f>
        <v>47860.8</v>
      </c>
      <c r="U96" s="25">
        <v>0</v>
      </c>
      <c r="V96" s="25">
        <f>E96*U96</f>
        <v>0</v>
      </c>
      <c r="W96" s="25">
        <f>Y96+AA96</f>
        <v>31907.2</v>
      </c>
      <c r="X96" s="25">
        <v>41.6</v>
      </c>
      <c r="Y96" s="25">
        <f>X96*E96</f>
        <v>31907.2</v>
      </c>
      <c r="Z96" s="25">
        <v>0</v>
      </c>
      <c r="AA96" s="25">
        <f>E96*Z96</f>
        <v>0</v>
      </c>
      <c r="AB96" s="25">
        <f>AD96+AF96</f>
        <v>263848</v>
      </c>
      <c r="AC96" s="25">
        <v>104</v>
      </c>
      <c r="AD96" s="25">
        <f>AC96*E96</f>
        <v>79768</v>
      </c>
      <c r="AE96" s="25">
        <v>240</v>
      </c>
      <c r="AF96" s="65">
        <f>AE96*E96</f>
        <v>184080</v>
      </c>
    </row>
    <row r="97" s="3" customFormat="1" ht="24.95" customHeight="1" spans="1:32">
      <c r="A97" s="26"/>
      <c r="B97" s="40" t="s">
        <v>35</v>
      </c>
      <c r="C97" s="27" t="s">
        <v>38</v>
      </c>
      <c r="D97" s="40"/>
      <c r="E97" s="45">
        <v>119</v>
      </c>
      <c r="F97" s="45">
        <f>G97+H97+I97</f>
        <v>90440</v>
      </c>
      <c r="G97" s="25">
        <f>L97</f>
        <v>0</v>
      </c>
      <c r="H97" s="25">
        <f>O97+T97+Y97+AD97</f>
        <v>61880</v>
      </c>
      <c r="I97" s="25">
        <f>Q97+V97+AA97+AF97</f>
        <v>28560</v>
      </c>
      <c r="J97" s="25">
        <f>L97</f>
        <v>0</v>
      </c>
      <c r="K97" s="25">
        <v>0</v>
      </c>
      <c r="L97" s="25">
        <f>E97*K97</f>
        <v>0</v>
      </c>
      <c r="M97" s="25">
        <f>O97+Q97</f>
        <v>37128</v>
      </c>
      <c r="N97" s="25">
        <v>312</v>
      </c>
      <c r="O97" s="25">
        <f>E97*N97</f>
        <v>37128</v>
      </c>
      <c r="P97" s="25">
        <v>0</v>
      </c>
      <c r="Q97" s="25">
        <f>E97*P97</f>
        <v>0</v>
      </c>
      <c r="R97" s="25">
        <f>T97+V97</f>
        <v>7425.6</v>
      </c>
      <c r="S97" s="65">
        <v>62.4</v>
      </c>
      <c r="T97" s="65">
        <f>E97*S97</f>
        <v>7425.6</v>
      </c>
      <c r="U97" s="25">
        <v>0</v>
      </c>
      <c r="V97" s="25">
        <f>E97*U97</f>
        <v>0</v>
      </c>
      <c r="W97" s="25">
        <f>Y97+AA97</f>
        <v>4950.4</v>
      </c>
      <c r="X97" s="25">
        <v>41.6</v>
      </c>
      <c r="Y97" s="25">
        <f>X97*E97</f>
        <v>4950.4</v>
      </c>
      <c r="Z97" s="25">
        <v>0</v>
      </c>
      <c r="AA97" s="25">
        <f>E97*Z97</f>
        <v>0</v>
      </c>
      <c r="AB97" s="25">
        <f>AD97+AF97</f>
        <v>40936</v>
      </c>
      <c r="AC97" s="25">
        <v>104</v>
      </c>
      <c r="AD97" s="25">
        <f>AC97*E97</f>
        <v>12376</v>
      </c>
      <c r="AE97" s="25">
        <v>240</v>
      </c>
      <c r="AF97" s="65">
        <f>AE97*E97</f>
        <v>28560</v>
      </c>
    </row>
    <row r="98" s="3" customFormat="1" ht="30.75" customHeight="1" spans="1:32">
      <c r="A98" s="26"/>
      <c r="B98" s="40" t="s">
        <v>35</v>
      </c>
      <c r="C98" s="27" t="s">
        <v>40</v>
      </c>
      <c r="D98" s="40"/>
      <c r="E98" s="78">
        <v>15485</v>
      </c>
      <c r="F98" s="78">
        <f>G98+H98+I98</f>
        <v>11768600</v>
      </c>
      <c r="G98" s="25">
        <f>L98</f>
        <v>3716400</v>
      </c>
      <c r="H98" s="25">
        <f>O98+T98+Y98+AD98</f>
        <v>8052200</v>
      </c>
      <c r="I98" s="25">
        <f>Q98+V98+AA98+AF98</f>
        <v>0</v>
      </c>
      <c r="J98" s="25">
        <f>L98</f>
        <v>3716400</v>
      </c>
      <c r="K98" s="25">
        <v>240</v>
      </c>
      <c r="L98" s="25">
        <f>E98*K98</f>
        <v>3716400</v>
      </c>
      <c r="M98" s="25">
        <f>O98+Q98</f>
        <v>4831320</v>
      </c>
      <c r="N98" s="25">
        <v>312</v>
      </c>
      <c r="O98" s="25">
        <f>E98*N98</f>
        <v>4831320</v>
      </c>
      <c r="P98" s="25">
        <v>0</v>
      </c>
      <c r="Q98" s="25">
        <f>E98*P98</f>
        <v>0</v>
      </c>
      <c r="R98" s="25">
        <f>T98+V98</f>
        <v>966264</v>
      </c>
      <c r="S98" s="65">
        <v>62.4</v>
      </c>
      <c r="T98" s="65">
        <f>E98*S98</f>
        <v>966264</v>
      </c>
      <c r="U98" s="25">
        <v>0</v>
      </c>
      <c r="V98" s="25">
        <f>E98*U98</f>
        <v>0</v>
      </c>
      <c r="W98" s="25">
        <f>Y98+AA98</f>
        <v>644176</v>
      </c>
      <c r="X98" s="25">
        <v>41.6</v>
      </c>
      <c r="Y98" s="25">
        <f>X98*E98</f>
        <v>644176</v>
      </c>
      <c r="Z98" s="25">
        <v>0</v>
      </c>
      <c r="AA98" s="25">
        <f>E98*Z98</f>
        <v>0</v>
      </c>
      <c r="AB98" s="25">
        <f>AD98+AF98</f>
        <v>1610440</v>
      </c>
      <c r="AC98" s="25">
        <v>104</v>
      </c>
      <c r="AD98" s="25">
        <f>AC98*E98</f>
        <v>1610440</v>
      </c>
      <c r="AE98" s="25">
        <v>0</v>
      </c>
      <c r="AF98" s="65">
        <f>AE98*E98</f>
        <v>0</v>
      </c>
    </row>
    <row r="99" s="3" customFormat="1" ht="24.95" customHeight="1" spans="1:32">
      <c r="A99" s="26"/>
      <c r="B99" s="54" t="s">
        <v>41</v>
      </c>
      <c r="C99" s="54"/>
      <c r="D99" s="54"/>
      <c r="E99" s="25">
        <f t="shared" ref="E99:I99" si="250">E89+E94</f>
        <v>51312</v>
      </c>
      <c r="F99" s="25">
        <f>G99+H99+I99</f>
        <v>38992680</v>
      </c>
      <c r="G99" s="54">
        <f>L99</f>
        <v>12060480</v>
      </c>
      <c r="H99" s="54">
        <f>H89+H94</f>
        <v>26677800</v>
      </c>
      <c r="I99" s="54">
        <f>I89+I94</f>
        <v>254400</v>
      </c>
      <c r="J99" s="54">
        <f>L99</f>
        <v>12060480</v>
      </c>
      <c r="K99" s="54" t="s">
        <v>31</v>
      </c>
      <c r="L99" s="54">
        <f t="shared" ref="L99:Q99" si="251">L89+L94</f>
        <v>12060480</v>
      </c>
      <c r="M99" s="54">
        <f>O99+Q99</f>
        <v>16004904</v>
      </c>
      <c r="N99" s="54" t="s">
        <v>32</v>
      </c>
      <c r="O99" s="54">
        <f>O89+O94</f>
        <v>16004904</v>
      </c>
      <c r="P99" s="54" t="s">
        <v>32</v>
      </c>
      <c r="Q99" s="54">
        <f>Q89+Q94</f>
        <v>0</v>
      </c>
      <c r="R99" s="54">
        <f>T99+V99</f>
        <v>3201868.8</v>
      </c>
      <c r="S99" s="54" t="s">
        <v>32</v>
      </c>
      <c r="T99" s="54">
        <f t="shared" ref="T99:Y99" si="252">T89+T94</f>
        <v>3201868.8</v>
      </c>
      <c r="U99" s="54" t="s">
        <v>32</v>
      </c>
      <c r="V99" s="54">
        <f>V89+V94</f>
        <v>0</v>
      </c>
      <c r="W99" s="54">
        <f>Y99+AA99</f>
        <v>2134579.2</v>
      </c>
      <c r="X99" s="54" t="s">
        <v>33</v>
      </c>
      <c r="Y99" s="54">
        <f>Y89+Y94</f>
        <v>2134579.2</v>
      </c>
      <c r="Z99" s="54" t="s">
        <v>32</v>
      </c>
      <c r="AA99" s="54">
        <f t="shared" ref="AA99:AF99" si="253">AA89+AA94</f>
        <v>0</v>
      </c>
      <c r="AB99" s="54">
        <f>AD99+AF99</f>
        <v>5590848</v>
      </c>
      <c r="AC99" s="54" t="s">
        <v>32</v>
      </c>
      <c r="AD99" s="54">
        <f>AD89+AD94</f>
        <v>5336448</v>
      </c>
      <c r="AE99" s="54" t="s">
        <v>32</v>
      </c>
      <c r="AF99" s="54">
        <f>AF89+AF94</f>
        <v>254400</v>
      </c>
    </row>
    <row r="100" s="3" customFormat="1" ht="18" customHeight="1" spans="1:32">
      <c r="A100" s="26"/>
      <c r="B100" s="57"/>
      <c r="C100" s="79"/>
      <c r="D100" s="54"/>
      <c r="E100" s="28" t="s">
        <v>42</v>
      </c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68"/>
      <c r="AB100" s="69">
        <f>AD100+AF100</f>
        <v>4120</v>
      </c>
      <c r="AC100" s="69"/>
      <c r="AD100" s="54">
        <v>4120</v>
      </c>
      <c r="AE100" s="54"/>
      <c r="AF100" s="54">
        <v>0</v>
      </c>
    </row>
    <row r="101" s="7" customFormat="1" ht="18" customHeight="1" spans="1:32">
      <c r="A101" s="31"/>
      <c r="B101" s="32" t="s">
        <v>41</v>
      </c>
      <c r="C101" s="76"/>
      <c r="D101" s="52"/>
      <c r="E101" s="32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71">
        <f>AD101+AF101</f>
        <v>5594968</v>
      </c>
      <c r="AC101" s="52"/>
      <c r="AD101" s="52">
        <f>AD99+AD100</f>
        <v>5340568</v>
      </c>
      <c r="AE101" s="52"/>
      <c r="AF101" s="52">
        <v>254400</v>
      </c>
    </row>
    <row r="102" s="8" customFormat="1" ht="29.25" customHeight="1" spans="1:32">
      <c r="A102" s="34"/>
      <c r="B102" s="35"/>
      <c r="C102" s="35"/>
      <c r="D102" s="35"/>
      <c r="E102" s="35"/>
      <c r="F102" s="36"/>
      <c r="G102" s="36"/>
      <c r="H102" s="35"/>
      <c r="I102" s="6"/>
      <c r="J102" s="36"/>
      <c r="K102" s="36"/>
      <c r="L102" s="35"/>
      <c r="M102" s="35"/>
      <c r="N102" s="6"/>
      <c r="O102" s="64"/>
      <c r="P102" s="36"/>
      <c r="Q102" s="36"/>
      <c r="R102" s="36"/>
      <c r="S102" s="36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</row>
    <row r="103" s="3" customFormat="1" ht="30" customHeight="1" spans="1:32">
      <c r="A103" s="23" t="s">
        <v>53</v>
      </c>
      <c r="B103" s="24" t="s">
        <v>30</v>
      </c>
      <c r="C103" s="24"/>
      <c r="D103" s="24"/>
      <c r="E103" s="45">
        <f>E104+E105+E106+E107+E108</f>
        <v>8329</v>
      </c>
      <c r="F103" s="45">
        <f t="shared" ref="F103:F123" si="254">G103+H103+I103</f>
        <v>6326350</v>
      </c>
      <c r="G103" s="25">
        <f t="shared" ref="G103:G106" si="255">L103</f>
        <v>1981200</v>
      </c>
      <c r="H103" s="25">
        <f t="shared" ref="H103:L103" si="256">SUM(H104:H108)</f>
        <v>4327390</v>
      </c>
      <c r="I103" s="25">
        <f>SUM(I104:I108)</f>
        <v>17760</v>
      </c>
      <c r="J103" s="25">
        <f t="shared" ref="J103:J106" si="257">L103</f>
        <v>1981200</v>
      </c>
      <c r="K103" s="25" t="s">
        <v>31</v>
      </c>
      <c r="L103" s="25">
        <f>SUM(L104:L108)</f>
        <v>1981200</v>
      </c>
      <c r="M103" s="25">
        <f t="shared" ref="M103:M124" si="258">O103+Q103</f>
        <v>2594958</v>
      </c>
      <c r="N103" s="25" t="s">
        <v>32</v>
      </c>
      <c r="O103" s="25">
        <f t="shared" ref="O103:T103" si="259">SUM(O104:O108)</f>
        <v>2594958</v>
      </c>
      <c r="P103" s="25" t="s">
        <v>32</v>
      </c>
      <c r="Q103" s="25">
        <f>SUM(Q104:Q108)</f>
        <v>0</v>
      </c>
      <c r="R103" s="25">
        <f t="shared" ref="R103:R106" si="260">T103+V103</f>
        <v>0</v>
      </c>
      <c r="S103" s="25" t="s">
        <v>32</v>
      </c>
      <c r="T103" s="25">
        <f>SUM(T104:T108)</f>
        <v>0</v>
      </c>
      <c r="U103" s="25" t="s">
        <v>32</v>
      </c>
      <c r="V103" s="25">
        <f t="shared" ref="V103:AA103" si="261">SUM(V104:V108)</f>
        <v>0</v>
      </c>
      <c r="W103" s="25">
        <f t="shared" ref="W103:W124" si="262">Y103+AA103</f>
        <v>863657.6</v>
      </c>
      <c r="X103" s="25" t="s">
        <v>33</v>
      </c>
      <c r="Y103" s="25">
        <f t="shared" ref="Y103:AD103" si="263">SUM(Y104:Y108)</f>
        <v>863657.6</v>
      </c>
      <c r="Z103" s="25" t="s">
        <v>32</v>
      </c>
      <c r="AA103" s="25">
        <f t="shared" ref="AA103:AF103" si="264">SUM(AA104:AA108)</f>
        <v>0</v>
      </c>
      <c r="AB103" s="25">
        <f t="shared" ref="AB103:AB127" si="265">AD103+AF103</f>
        <v>886534.4</v>
      </c>
      <c r="AC103" s="25" t="s">
        <v>32</v>
      </c>
      <c r="AD103" s="25">
        <f>SUM(AD104:AD108)</f>
        <v>868774.4</v>
      </c>
      <c r="AE103" s="25" t="s">
        <v>32</v>
      </c>
      <c r="AF103" s="25">
        <f>SUM(AF104:AF108)</f>
        <v>17760</v>
      </c>
    </row>
    <row r="104" s="3" customFormat="1" ht="21" customHeight="1" spans="1:32">
      <c r="A104" s="26"/>
      <c r="B104" s="40" t="s">
        <v>35</v>
      </c>
      <c r="C104" s="27" t="s">
        <v>36</v>
      </c>
      <c r="D104" s="40"/>
      <c r="E104" s="45">
        <v>8136</v>
      </c>
      <c r="F104" s="45">
        <f>G104+H104+I104</f>
        <v>6183360</v>
      </c>
      <c r="G104" s="25">
        <f>L104</f>
        <v>1952640</v>
      </c>
      <c r="H104" s="25">
        <f t="shared" ref="H104:H108" si="266">O104+T104+Y104+AD104</f>
        <v>4230720</v>
      </c>
      <c r="I104" s="25">
        <f t="shared" ref="I104:I108" si="267">Q104+V104+AA104+AF104</f>
        <v>0</v>
      </c>
      <c r="J104" s="25">
        <f>L104</f>
        <v>1952640</v>
      </c>
      <c r="K104" s="25">
        <v>240</v>
      </c>
      <c r="L104" s="25">
        <f t="shared" ref="L104:L106" si="268">E104*K104</f>
        <v>1952640</v>
      </c>
      <c r="M104" s="25">
        <f>O104+Q104</f>
        <v>2538432</v>
      </c>
      <c r="N104" s="25">
        <v>312</v>
      </c>
      <c r="O104" s="25">
        <f t="shared" ref="O104:O108" si="269">E104*N104</f>
        <v>2538432</v>
      </c>
      <c r="P104" s="25">
        <v>0</v>
      </c>
      <c r="Q104" s="25">
        <f t="shared" ref="Q104:Q106" si="270">E104*P104</f>
        <v>0</v>
      </c>
      <c r="R104" s="25">
        <f>T104+V104</f>
        <v>0</v>
      </c>
      <c r="S104" s="65">
        <v>0</v>
      </c>
      <c r="T104" s="65">
        <f t="shared" ref="T104:T106" si="271">E104*S104</f>
        <v>0</v>
      </c>
      <c r="U104" s="25">
        <v>0</v>
      </c>
      <c r="V104" s="25">
        <f t="shared" ref="V104:V106" si="272">E104*U104</f>
        <v>0</v>
      </c>
      <c r="W104" s="25">
        <f>Y104+AA104</f>
        <v>846144</v>
      </c>
      <c r="X104" s="25">
        <v>104</v>
      </c>
      <c r="Y104" s="25">
        <f t="shared" ref="Y104:Y106" si="273">X104*E104</f>
        <v>846144</v>
      </c>
      <c r="Z104" s="25">
        <v>0</v>
      </c>
      <c r="AA104" s="25">
        <f t="shared" ref="AA104:AA106" si="274">E104*Z104</f>
        <v>0</v>
      </c>
      <c r="AB104" s="25">
        <f>AD104+AF104</f>
        <v>846144</v>
      </c>
      <c r="AC104" s="25">
        <v>104</v>
      </c>
      <c r="AD104" s="25">
        <f t="shared" ref="AD104:AD106" si="275">AC104*E104</f>
        <v>846144</v>
      </c>
      <c r="AE104" s="65">
        <v>0</v>
      </c>
      <c r="AF104" s="65">
        <f t="shared" ref="AF104:AF108" si="276">E104*AE104</f>
        <v>0</v>
      </c>
    </row>
    <row r="105" s="3" customFormat="1" ht="21" customHeight="1" spans="1:32">
      <c r="A105" s="26"/>
      <c r="B105" s="40"/>
      <c r="C105" s="27" t="s">
        <v>34</v>
      </c>
      <c r="D105" s="40"/>
      <c r="E105" s="45">
        <v>119</v>
      </c>
      <c r="F105" s="45">
        <f>G105+H105+I105</f>
        <v>86870</v>
      </c>
      <c r="G105" s="25">
        <f>L105</f>
        <v>28560</v>
      </c>
      <c r="H105" s="25">
        <f>O105+T105+Y105+AD105</f>
        <v>58310</v>
      </c>
      <c r="I105" s="25">
        <f>Q105+V105+AA105+AF105</f>
        <v>0</v>
      </c>
      <c r="J105" s="25">
        <f>L105</f>
        <v>28560</v>
      </c>
      <c r="K105" s="25">
        <v>240</v>
      </c>
      <c r="L105" s="25">
        <f>E105*K105</f>
        <v>28560</v>
      </c>
      <c r="M105" s="25">
        <f>O105+Q105</f>
        <v>33558</v>
      </c>
      <c r="N105" s="25">
        <v>282</v>
      </c>
      <c r="O105" s="25">
        <f>E105*N105</f>
        <v>33558</v>
      </c>
      <c r="P105" s="25">
        <v>0</v>
      </c>
      <c r="Q105" s="25">
        <f>E105*P105</f>
        <v>0</v>
      </c>
      <c r="R105" s="25">
        <f>T105+V105</f>
        <v>0</v>
      </c>
      <c r="S105" s="65">
        <v>0</v>
      </c>
      <c r="T105" s="65">
        <f>E105*S105</f>
        <v>0</v>
      </c>
      <c r="U105" s="25">
        <v>0</v>
      </c>
      <c r="V105" s="25">
        <f>E105*U105</f>
        <v>0</v>
      </c>
      <c r="W105" s="25">
        <f>Y105+AA105</f>
        <v>9900.8</v>
      </c>
      <c r="X105" s="25">
        <v>83.2</v>
      </c>
      <c r="Y105" s="25">
        <f>X105*E105</f>
        <v>9900.8</v>
      </c>
      <c r="Z105" s="25">
        <v>0</v>
      </c>
      <c r="AA105" s="25">
        <f>E105*Z105</f>
        <v>0</v>
      </c>
      <c r="AB105" s="25">
        <f>AD105+AF105</f>
        <v>14851.2</v>
      </c>
      <c r="AC105" s="25">
        <v>124.8</v>
      </c>
      <c r="AD105" s="25">
        <f>AC105*E105</f>
        <v>14851.2</v>
      </c>
      <c r="AE105" s="65">
        <v>0</v>
      </c>
      <c r="AF105" s="65">
        <f>E105*AE105</f>
        <v>0</v>
      </c>
    </row>
    <row r="106" s="3" customFormat="1" ht="21" customHeight="1" spans="1:32">
      <c r="A106" s="26"/>
      <c r="B106" s="40" t="s">
        <v>35</v>
      </c>
      <c r="C106" s="27" t="s">
        <v>37</v>
      </c>
      <c r="D106" s="40"/>
      <c r="E106" s="45">
        <v>48</v>
      </c>
      <c r="F106" s="45">
        <f>G106+H106+I106</f>
        <v>36480</v>
      </c>
      <c r="G106" s="25">
        <f>L106</f>
        <v>0</v>
      </c>
      <c r="H106" s="25">
        <f>O106+T106+Y106+AD106</f>
        <v>24960</v>
      </c>
      <c r="I106" s="25">
        <f>Q106+V106+AA106+AF106</f>
        <v>11520</v>
      </c>
      <c r="J106" s="25">
        <f>L106</f>
        <v>0</v>
      </c>
      <c r="K106" s="25">
        <v>0</v>
      </c>
      <c r="L106" s="25">
        <f>E106*K106</f>
        <v>0</v>
      </c>
      <c r="M106" s="25">
        <f>O106+Q106</f>
        <v>14976</v>
      </c>
      <c r="N106" s="25">
        <v>312</v>
      </c>
      <c r="O106" s="25">
        <f>E106*N106</f>
        <v>14976</v>
      </c>
      <c r="P106" s="25">
        <v>0</v>
      </c>
      <c r="Q106" s="25">
        <f>E106*P106</f>
        <v>0</v>
      </c>
      <c r="R106" s="25">
        <f>T106+V106</f>
        <v>0</v>
      </c>
      <c r="S106" s="65">
        <v>0</v>
      </c>
      <c r="T106" s="65">
        <f>E106*S106</f>
        <v>0</v>
      </c>
      <c r="U106" s="25">
        <v>0</v>
      </c>
      <c r="V106" s="25">
        <f>E106*U106</f>
        <v>0</v>
      </c>
      <c r="W106" s="25">
        <f>Y106+AA106</f>
        <v>4992</v>
      </c>
      <c r="X106" s="25">
        <v>104</v>
      </c>
      <c r="Y106" s="25">
        <f>X106*E106</f>
        <v>4992</v>
      </c>
      <c r="Z106" s="25">
        <v>0</v>
      </c>
      <c r="AA106" s="25">
        <f>E106*Z106</f>
        <v>0</v>
      </c>
      <c r="AB106" s="25">
        <f>AD106+AF106</f>
        <v>16512</v>
      </c>
      <c r="AC106" s="25">
        <v>104</v>
      </c>
      <c r="AD106" s="25">
        <f>AC106*E106</f>
        <v>4992</v>
      </c>
      <c r="AE106" s="25">
        <v>240</v>
      </c>
      <c r="AF106" s="65">
        <f>E106*AE106</f>
        <v>11520</v>
      </c>
    </row>
    <row r="107" s="3" customFormat="1" ht="21" customHeight="1" spans="1:32">
      <c r="A107" s="26"/>
      <c r="B107" s="40"/>
      <c r="C107" s="27" t="s">
        <v>37</v>
      </c>
      <c r="D107" s="40"/>
      <c r="E107" s="45">
        <v>4</v>
      </c>
      <c r="F107" s="45">
        <f>G107+H107+I107</f>
        <v>2920</v>
      </c>
      <c r="G107" s="25">
        <v>0</v>
      </c>
      <c r="H107" s="25">
        <f>O107+T107+Y107+AD107</f>
        <v>1960</v>
      </c>
      <c r="I107" s="25">
        <f>Q107+V107+AA107+AF107</f>
        <v>960</v>
      </c>
      <c r="J107" s="25">
        <v>0</v>
      </c>
      <c r="K107" s="25">
        <v>0</v>
      </c>
      <c r="L107" s="25">
        <v>0</v>
      </c>
      <c r="M107" s="25">
        <f>O107+Q107</f>
        <v>1128</v>
      </c>
      <c r="N107" s="25">
        <v>282</v>
      </c>
      <c r="O107" s="25">
        <f>E107*N107</f>
        <v>1128</v>
      </c>
      <c r="P107" s="25">
        <v>0</v>
      </c>
      <c r="Q107" s="25">
        <v>0</v>
      </c>
      <c r="R107" s="25">
        <v>0</v>
      </c>
      <c r="S107" s="65">
        <v>0</v>
      </c>
      <c r="T107" s="65">
        <v>0</v>
      </c>
      <c r="U107" s="25">
        <v>0</v>
      </c>
      <c r="V107" s="25">
        <v>0</v>
      </c>
      <c r="W107" s="25">
        <f>Y107+AA107</f>
        <v>332.8</v>
      </c>
      <c r="X107" s="25">
        <v>83.2</v>
      </c>
      <c r="Y107" s="25">
        <f>E107*X107</f>
        <v>332.8</v>
      </c>
      <c r="Z107" s="25">
        <v>0</v>
      </c>
      <c r="AA107" s="25">
        <v>0</v>
      </c>
      <c r="AB107" s="25">
        <f>AD107+AF107</f>
        <v>1459.2</v>
      </c>
      <c r="AC107" s="25">
        <v>124.8</v>
      </c>
      <c r="AD107" s="25">
        <f>E107*AC107</f>
        <v>499.2</v>
      </c>
      <c r="AE107" s="25">
        <v>240</v>
      </c>
      <c r="AF107" s="65">
        <f>E107*AE107</f>
        <v>960</v>
      </c>
    </row>
    <row r="108" s="3" customFormat="1" ht="21" customHeight="1" spans="1:32">
      <c r="A108" s="26"/>
      <c r="B108" s="40" t="s">
        <v>35</v>
      </c>
      <c r="C108" s="27" t="s">
        <v>38</v>
      </c>
      <c r="D108" s="40"/>
      <c r="E108" s="45">
        <v>22</v>
      </c>
      <c r="F108" s="45">
        <f>G108+H108+I108</f>
        <v>16720</v>
      </c>
      <c r="G108" s="25">
        <f t="shared" ref="G108:G115" si="277">L108</f>
        <v>0</v>
      </c>
      <c r="H108" s="25">
        <f>O108+T108+Y108+AD108</f>
        <v>11440</v>
      </c>
      <c r="I108" s="25">
        <f>Q108+V108+AA108+AF108</f>
        <v>5280</v>
      </c>
      <c r="J108" s="25">
        <f t="shared" ref="J108:J115" si="278">L108</f>
        <v>0</v>
      </c>
      <c r="K108" s="25">
        <v>0</v>
      </c>
      <c r="L108" s="25">
        <f t="shared" ref="L108:L115" si="279">E108*K108</f>
        <v>0</v>
      </c>
      <c r="M108" s="25">
        <f>O108+Q108</f>
        <v>6864</v>
      </c>
      <c r="N108" s="25">
        <v>312</v>
      </c>
      <c r="O108" s="25">
        <f>E108*N108</f>
        <v>6864</v>
      </c>
      <c r="P108" s="25">
        <v>0</v>
      </c>
      <c r="Q108" s="25">
        <f t="shared" ref="Q108:Q115" si="280">E108*P108</f>
        <v>0</v>
      </c>
      <c r="R108" s="25">
        <f t="shared" ref="R108:R124" si="281">T108+V108</f>
        <v>0</v>
      </c>
      <c r="S108" s="65">
        <v>0</v>
      </c>
      <c r="T108" s="65">
        <f t="shared" ref="T108:T115" si="282">E108*S108</f>
        <v>0</v>
      </c>
      <c r="U108" s="25">
        <v>0</v>
      </c>
      <c r="V108" s="25">
        <f t="shared" ref="V108:V115" si="283">E108*U108</f>
        <v>0</v>
      </c>
      <c r="W108" s="25">
        <f>Y108+AA108</f>
        <v>2288</v>
      </c>
      <c r="X108" s="25">
        <v>104</v>
      </c>
      <c r="Y108" s="25">
        <f t="shared" ref="Y108:Y115" si="284">X108*E108</f>
        <v>2288</v>
      </c>
      <c r="Z108" s="25">
        <v>0</v>
      </c>
      <c r="AA108" s="25">
        <f t="shared" ref="AA108:AA115" si="285">E108*Z108</f>
        <v>0</v>
      </c>
      <c r="AB108" s="25">
        <f>AD108+AF108</f>
        <v>7568</v>
      </c>
      <c r="AC108" s="25">
        <v>104</v>
      </c>
      <c r="AD108" s="25">
        <f t="shared" ref="AD108:AD115" si="286">AC108*E108</f>
        <v>2288</v>
      </c>
      <c r="AE108" s="25">
        <v>240</v>
      </c>
      <c r="AF108" s="65">
        <f>E108*AE108</f>
        <v>5280</v>
      </c>
    </row>
    <row r="109" s="3" customFormat="1" ht="21" customHeight="1" spans="1:32">
      <c r="A109" s="26"/>
      <c r="B109" s="24" t="s">
        <v>39</v>
      </c>
      <c r="C109" s="24"/>
      <c r="D109" s="24"/>
      <c r="E109" s="45">
        <f>E110+E111+E112+E113+E114+E115</f>
        <v>6937</v>
      </c>
      <c r="F109" s="45">
        <f>G109+H109+I109</f>
        <v>5272060</v>
      </c>
      <c r="G109" s="25">
        <f>L109</f>
        <v>1624800</v>
      </c>
      <c r="H109" s="25">
        <f t="shared" ref="H109:J109" si="287">SUM(H110:H115)</f>
        <v>3607180</v>
      </c>
      <c r="I109" s="25">
        <f>SUM(I110:I115)</f>
        <v>40080</v>
      </c>
      <c r="J109" s="25">
        <f>SUM(J110:J115)</f>
        <v>1624800</v>
      </c>
      <c r="K109" s="25"/>
      <c r="L109" s="25">
        <f t="shared" ref="L109:Q109" si="288">SUM(L110:L115)</f>
        <v>1624800</v>
      </c>
      <c r="M109" s="25">
        <f>O109+Q109</f>
        <v>2164284</v>
      </c>
      <c r="N109" s="25" t="s">
        <v>32</v>
      </c>
      <c r="O109" s="25">
        <f>SUM(O110:O115)</f>
        <v>2164284</v>
      </c>
      <c r="P109" s="25" t="s">
        <v>32</v>
      </c>
      <c r="Q109" s="25">
        <f>SUM(Q110:Q115)</f>
        <v>0</v>
      </c>
      <c r="R109" s="25">
        <f>T109+V109</f>
        <v>0</v>
      </c>
      <c r="S109" s="25" t="s">
        <v>32</v>
      </c>
      <c r="T109" s="25">
        <f t="shared" ref="T109:Y109" si="289">SUM(T110:T115)</f>
        <v>0</v>
      </c>
      <c r="U109" s="25" t="s">
        <v>32</v>
      </c>
      <c r="V109" s="25">
        <f>SUM(V110:V115)</f>
        <v>0</v>
      </c>
      <c r="W109" s="25">
        <f>Y109+AA109</f>
        <v>721406.4</v>
      </c>
      <c r="X109" s="25" t="s">
        <v>33</v>
      </c>
      <c r="Y109" s="25">
        <f>SUM(Y110:Y115)</f>
        <v>721406.4</v>
      </c>
      <c r="Z109" s="25" t="s">
        <v>32</v>
      </c>
      <c r="AA109" s="25">
        <f t="shared" ref="AA109:AF109" si="290">SUM(AA110:AA115)</f>
        <v>0</v>
      </c>
      <c r="AB109" s="25">
        <f>AD109+AF109</f>
        <v>761569.6</v>
      </c>
      <c r="AC109" s="25" t="s">
        <v>32</v>
      </c>
      <c r="AD109" s="25">
        <f>SUM(AD110:AD115)</f>
        <v>721489.6</v>
      </c>
      <c r="AE109" s="25" t="s">
        <v>32</v>
      </c>
      <c r="AF109" s="25">
        <f>SUM(AF110:AF115)</f>
        <v>40080</v>
      </c>
    </row>
    <row r="110" s="3" customFormat="1" ht="21" customHeight="1" spans="1:32">
      <c r="A110" s="26"/>
      <c r="B110" s="40"/>
      <c r="C110" s="27" t="s">
        <v>36</v>
      </c>
      <c r="D110" s="40"/>
      <c r="E110" s="45">
        <v>5082</v>
      </c>
      <c r="F110" s="45">
        <f>G110+H110+I110</f>
        <v>3862320</v>
      </c>
      <c r="G110" s="25">
        <f>L110</f>
        <v>1219680</v>
      </c>
      <c r="H110" s="25">
        <f t="shared" ref="H110:H115" si="291">O110+T110+Y110+AD110</f>
        <v>2642640</v>
      </c>
      <c r="I110" s="25">
        <f t="shared" ref="I110:I115" si="292">Q110+V110+AA110+AF110</f>
        <v>0</v>
      </c>
      <c r="J110" s="25">
        <f t="shared" ref="J110:J115" si="293">L110</f>
        <v>1219680</v>
      </c>
      <c r="K110" s="25">
        <v>240</v>
      </c>
      <c r="L110" s="25">
        <f t="shared" ref="L110:L115" si="294">E110*K110</f>
        <v>1219680</v>
      </c>
      <c r="M110" s="25">
        <f>O110+Q110</f>
        <v>1585584</v>
      </c>
      <c r="N110" s="25">
        <v>312</v>
      </c>
      <c r="O110" s="25">
        <f t="shared" ref="O110:O115" si="295">E110*N110</f>
        <v>1585584</v>
      </c>
      <c r="P110" s="25">
        <v>0</v>
      </c>
      <c r="Q110" s="25">
        <f t="shared" ref="Q110:Q115" si="296">E110*P110</f>
        <v>0</v>
      </c>
      <c r="R110" s="25">
        <f>T110+V110</f>
        <v>0</v>
      </c>
      <c r="S110" s="65">
        <v>0</v>
      </c>
      <c r="T110" s="65">
        <f t="shared" ref="T110:T115" si="297">E110*S110</f>
        <v>0</v>
      </c>
      <c r="U110" s="25">
        <v>0</v>
      </c>
      <c r="V110" s="25">
        <f t="shared" ref="V110:V115" si="298">E110*U110</f>
        <v>0</v>
      </c>
      <c r="W110" s="25">
        <f>Y110+AA110</f>
        <v>528528</v>
      </c>
      <c r="X110" s="25">
        <v>104</v>
      </c>
      <c r="Y110" s="25">
        <f t="shared" ref="Y110:Y115" si="299">X110*E110</f>
        <v>528528</v>
      </c>
      <c r="Z110" s="25">
        <v>0</v>
      </c>
      <c r="AA110" s="25">
        <f t="shared" ref="AA110:AA115" si="300">E110*Z110</f>
        <v>0</v>
      </c>
      <c r="AB110" s="25">
        <f>AD110+AF110</f>
        <v>528528</v>
      </c>
      <c r="AC110" s="25">
        <v>104</v>
      </c>
      <c r="AD110" s="25">
        <f t="shared" ref="AD110:AD115" si="301">AC110*E110</f>
        <v>528528</v>
      </c>
      <c r="AE110" s="25">
        <v>0</v>
      </c>
      <c r="AF110" s="65">
        <f t="shared" ref="AF110:AF115" si="302">AE110*E110</f>
        <v>0</v>
      </c>
    </row>
    <row r="111" s="3" customFormat="1" ht="21" customHeight="1" spans="1:32">
      <c r="A111" s="26"/>
      <c r="B111" s="27"/>
      <c r="C111" s="27" t="s">
        <v>34</v>
      </c>
      <c r="D111" s="27"/>
      <c r="E111" s="45">
        <v>1</v>
      </c>
      <c r="F111" s="45">
        <f>G111+H111+I111</f>
        <v>730</v>
      </c>
      <c r="G111" s="25">
        <f>L111</f>
        <v>240</v>
      </c>
      <c r="H111" s="25">
        <f>O111+T111+Y111+AD111</f>
        <v>490</v>
      </c>
      <c r="I111" s="25">
        <f>Q111+V111+AA111+AF111</f>
        <v>0</v>
      </c>
      <c r="J111" s="25">
        <f>L111</f>
        <v>240</v>
      </c>
      <c r="K111" s="25">
        <v>240</v>
      </c>
      <c r="L111" s="25">
        <f>E111*K111</f>
        <v>240</v>
      </c>
      <c r="M111" s="25">
        <f>O111+Q111</f>
        <v>282</v>
      </c>
      <c r="N111" s="25">
        <v>282</v>
      </c>
      <c r="O111" s="25">
        <f>E111*N111</f>
        <v>282</v>
      </c>
      <c r="P111" s="25">
        <v>0</v>
      </c>
      <c r="Q111" s="25">
        <f>E111*P111</f>
        <v>0</v>
      </c>
      <c r="R111" s="25">
        <f>T111+V111</f>
        <v>0</v>
      </c>
      <c r="S111" s="65">
        <v>0</v>
      </c>
      <c r="T111" s="65">
        <f>E111*S111</f>
        <v>0</v>
      </c>
      <c r="U111" s="25">
        <v>0</v>
      </c>
      <c r="V111" s="25">
        <f>E111*U111</f>
        <v>0</v>
      </c>
      <c r="W111" s="25">
        <f>Y111+AA111</f>
        <v>83.2</v>
      </c>
      <c r="X111" s="25">
        <v>83.2</v>
      </c>
      <c r="Y111" s="25">
        <f>X111*E111</f>
        <v>83.2</v>
      </c>
      <c r="Z111" s="25">
        <v>0</v>
      </c>
      <c r="AA111" s="25">
        <f>E111*Z111</f>
        <v>0</v>
      </c>
      <c r="AB111" s="25">
        <f>AD111+AF111</f>
        <v>124.8</v>
      </c>
      <c r="AC111" s="25">
        <v>124.8</v>
      </c>
      <c r="AD111" s="25">
        <f>AC111*E111</f>
        <v>124.8</v>
      </c>
      <c r="AE111" s="25">
        <v>0</v>
      </c>
      <c r="AF111" s="65">
        <f>AE111*E111</f>
        <v>0</v>
      </c>
    </row>
    <row r="112" s="3" customFormat="1" ht="21" customHeight="1" spans="1:32">
      <c r="A112" s="26"/>
      <c r="B112" s="27" t="s">
        <v>35</v>
      </c>
      <c r="C112" s="27" t="s">
        <v>37</v>
      </c>
      <c r="D112" s="27"/>
      <c r="E112" s="45">
        <v>50</v>
      </c>
      <c r="F112" s="45">
        <f>G112+H112+I112</f>
        <v>38000</v>
      </c>
      <c r="G112" s="25">
        <f>L112</f>
        <v>0</v>
      </c>
      <c r="H112" s="25">
        <f>O112+T112+Y112+AD112</f>
        <v>26000</v>
      </c>
      <c r="I112" s="25">
        <f>Q112+V112+AA112+AF112</f>
        <v>12000</v>
      </c>
      <c r="J112" s="25">
        <f>L112</f>
        <v>0</v>
      </c>
      <c r="K112" s="25">
        <v>0</v>
      </c>
      <c r="L112" s="25">
        <f>E112*K112</f>
        <v>0</v>
      </c>
      <c r="M112" s="25">
        <f>O112+Q112</f>
        <v>15600</v>
      </c>
      <c r="N112" s="25">
        <v>312</v>
      </c>
      <c r="O112" s="25">
        <f>E112*N112</f>
        <v>15600</v>
      </c>
      <c r="P112" s="25">
        <v>0</v>
      </c>
      <c r="Q112" s="25">
        <f>E112*P112</f>
        <v>0</v>
      </c>
      <c r="R112" s="25">
        <f>T112+V112</f>
        <v>0</v>
      </c>
      <c r="S112" s="65">
        <v>0</v>
      </c>
      <c r="T112" s="65">
        <f>E112*S112</f>
        <v>0</v>
      </c>
      <c r="U112" s="25">
        <v>0</v>
      </c>
      <c r="V112" s="25">
        <f>E112*U112</f>
        <v>0</v>
      </c>
      <c r="W112" s="25">
        <f>Y112+AA112</f>
        <v>5200</v>
      </c>
      <c r="X112" s="25">
        <v>104</v>
      </c>
      <c r="Y112" s="25">
        <f>X112*E112</f>
        <v>5200</v>
      </c>
      <c r="Z112" s="25">
        <v>0</v>
      </c>
      <c r="AA112" s="25">
        <f>E112*Z112</f>
        <v>0</v>
      </c>
      <c r="AB112" s="25">
        <f>AD112+AF112</f>
        <v>17200</v>
      </c>
      <c r="AC112" s="25">
        <v>104</v>
      </c>
      <c r="AD112" s="25">
        <f>AC112*E112</f>
        <v>5200</v>
      </c>
      <c r="AE112" s="25">
        <v>240</v>
      </c>
      <c r="AF112" s="65">
        <f>AE112*E112</f>
        <v>12000</v>
      </c>
    </row>
    <row r="113" s="3" customFormat="1" ht="21" customHeight="1" spans="1:32">
      <c r="A113" s="26"/>
      <c r="B113" s="27" t="s">
        <v>35</v>
      </c>
      <c r="C113" s="27" t="s">
        <v>38</v>
      </c>
      <c r="D113" s="27"/>
      <c r="E113" s="45">
        <v>116</v>
      </c>
      <c r="F113" s="45">
        <f>G113+H113+I113</f>
        <v>88160</v>
      </c>
      <c r="G113" s="25">
        <f>L113</f>
        <v>0</v>
      </c>
      <c r="H113" s="25">
        <f>O113+T113+Y113+AD113</f>
        <v>60320</v>
      </c>
      <c r="I113" s="25">
        <f>Q113+V113+AA113+AF113</f>
        <v>27840</v>
      </c>
      <c r="J113" s="25">
        <f>L113</f>
        <v>0</v>
      </c>
      <c r="K113" s="25">
        <v>0</v>
      </c>
      <c r="L113" s="25">
        <f>E113*K113</f>
        <v>0</v>
      </c>
      <c r="M113" s="25">
        <f>O113+Q113</f>
        <v>36192</v>
      </c>
      <c r="N113" s="25">
        <v>312</v>
      </c>
      <c r="O113" s="25">
        <f>E113*N113</f>
        <v>36192</v>
      </c>
      <c r="P113" s="25">
        <v>0</v>
      </c>
      <c r="Q113" s="25">
        <f>E113*P113</f>
        <v>0</v>
      </c>
      <c r="R113" s="25">
        <f>T113+V113</f>
        <v>0</v>
      </c>
      <c r="S113" s="65">
        <v>0</v>
      </c>
      <c r="T113" s="65">
        <f>E113*S113</f>
        <v>0</v>
      </c>
      <c r="U113" s="25">
        <v>0</v>
      </c>
      <c r="V113" s="25">
        <f>E113*U113</f>
        <v>0</v>
      </c>
      <c r="W113" s="25">
        <f>Y113+AA113</f>
        <v>12064</v>
      </c>
      <c r="X113" s="25">
        <v>104</v>
      </c>
      <c r="Y113" s="25">
        <f>X113*E113</f>
        <v>12064</v>
      </c>
      <c r="Z113" s="25">
        <v>0</v>
      </c>
      <c r="AA113" s="25">
        <f>E113*Z113</f>
        <v>0</v>
      </c>
      <c r="AB113" s="25">
        <f>AD113+AF113</f>
        <v>39904</v>
      </c>
      <c r="AC113" s="25">
        <v>104</v>
      </c>
      <c r="AD113" s="25">
        <f>AC113*E113</f>
        <v>12064</v>
      </c>
      <c r="AE113" s="25">
        <v>240</v>
      </c>
      <c r="AF113" s="65">
        <f>AE113*E113</f>
        <v>27840</v>
      </c>
    </row>
    <row r="114" s="3" customFormat="1" ht="21" customHeight="1" spans="1:32">
      <c r="A114" s="26"/>
      <c r="B114" s="27" t="s">
        <v>35</v>
      </c>
      <c r="C114" s="27" t="s">
        <v>40</v>
      </c>
      <c r="D114" s="27"/>
      <c r="E114" s="45">
        <v>1687</v>
      </c>
      <c r="F114" s="45">
        <f>G114+H114+I114</f>
        <v>1282120</v>
      </c>
      <c r="G114" s="25">
        <f>L114</f>
        <v>404880</v>
      </c>
      <c r="H114" s="25">
        <f>O114+T114+Y114+AD114</f>
        <v>877240</v>
      </c>
      <c r="I114" s="25">
        <f>Q114+V114+AA114+AF114</f>
        <v>0</v>
      </c>
      <c r="J114" s="25">
        <f>L114</f>
        <v>404880</v>
      </c>
      <c r="K114" s="25">
        <v>240</v>
      </c>
      <c r="L114" s="25">
        <f>E114*K114</f>
        <v>404880</v>
      </c>
      <c r="M114" s="25">
        <f>O114+Q114</f>
        <v>526344</v>
      </c>
      <c r="N114" s="25">
        <v>312</v>
      </c>
      <c r="O114" s="25">
        <f>E114*N114</f>
        <v>526344</v>
      </c>
      <c r="P114" s="25">
        <v>0</v>
      </c>
      <c r="Q114" s="25">
        <f>E114*P114</f>
        <v>0</v>
      </c>
      <c r="R114" s="25">
        <f>T114+V114</f>
        <v>0</v>
      </c>
      <c r="S114" s="65">
        <v>0</v>
      </c>
      <c r="T114" s="65">
        <f>E114*S114</f>
        <v>0</v>
      </c>
      <c r="U114" s="25">
        <v>0</v>
      </c>
      <c r="V114" s="25">
        <f>E114*U114</f>
        <v>0</v>
      </c>
      <c r="W114" s="25">
        <f>Y114+AA114</f>
        <v>175448</v>
      </c>
      <c r="X114" s="25">
        <v>104</v>
      </c>
      <c r="Y114" s="25">
        <f>X114*E114</f>
        <v>175448</v>
      </c>
      <c r="Z114" s="25">
        <v>0</v>
      </c>
      <c r="AA114" s="25">
        <f>E114*Z114</f>
        <v>0</v>
      </c>
      <c r="AB114" s="25">
        <f>AD114+AF114</f>
        <v>175448</v>
      </c>
      <c r="AC114" s="25">
        <v>104</v>
      </c>
      <c r="AD114" s="25">
        <f>AC114*E114</f>
        <v>175448</v>
      </c>
      <c r="AE114" s="25">
        <v>0</v>
      </c>
      <c r="AF114" s="65">
        <f>AE114*E114</f>
        <v>0</v>
      </c>
    </row>
    <row r="115" s="3" customFormat="1" ht="21" customHeight="1" spans="1:32">
      <c r="A115" s="26"/>
      <c r="B115" s="27" t="s">
        <v>35</v>
      </c>
      <c r="C115" s="27" t="s">
        <v>54</v>
      </c>
      <c r="D115" s="27"/>
      <c r="E115" s="45">
        <v>1</v>
      </c>
      <c r="F115" s="45">
        <f>G115+H115+I115</f>
        <v>730</v>
      </c>
      <c r="G115" s="25">
        <f>L115</f>
        <v>0</v>
      </c>
      <c r="H115" s="25">
        <f>O115+T115+Y115+AD115</f>
        <v>490</v>
      </c>
      <c r="I115" s="25">
        <f>Q115+V115+AA115+AF115</f>
        <v>240</v>
      </c>
      <c r="J115" s="25">
        <f>L115</f>
        <v>0</v>
      </c>
      <c r="K115" s="25">
        <v>0</v>
      </c>
      <c r="L115" s="25">
        <f>E115*K115</f>
        <v>0</v>
      </c>
      <c r="M115" s="25">
        <f>O115+Q115</f>
        <v>282</v>
      </c>
      <c r="N115" s="25">
        <v>282</v>
      </c>
      <c r="O115" s="25">
        <f>E115*N115</f>
        <v>282</v>
      </c>
      <c r="P115" s="25">
        <v>0</v>
      </c>
      <c r="Q115" s="25">
        <f>E115*P115</f>
        <v>0</v>
      </c>
      <c r="R115" s="25">
        <f>T115+V115</f>
        <v>0</v>
      </c>
      <c r="S115" s="65">
        <v>0</v>
      </c>
      <c r="T115" s="65">
        <f>E115*S115</f>
        <v>0</v>
      </c>
      <c r="U115" s="25">
        <v>0</v>
      </c>
      <c r="V115" s="25">
        <f>E115*U115</f>
        <v>0</v>
      </c>
      <c r="W115" s="25">
        <f>Y115+AA115</f>
        <v>83.2</v>
      </c>
      <c r="X115" s="25">
        <v>83.2</v>
      </c>
      <c r="Y115" s="25">
        <f>X115*E115</f>
        <v>83.2</v>
      </c>
      <c r="Z115" s="25">
        <v>0</v>
      </c>
      <c r="AA115" s="25">
        <f>E115*Z115</f>
        <v>0</v>
      </c>
      <c r="AB115" s="25">
        <f>AD115+AF115</f>
        <v>364.8</v>
      </c>
      <c r="AC115" s="25">
        <v>124.8</v>
      </c>
      <c r="AD115" s="25">
        <f>AC115*E115</f>
        <v>124.8</v>
      </c>
      <c r="AE115" s="25">
        <v>240</v>
      </c>
      <c r="AF115" s="65">
        <f>AE115*E115</f>
        <v>240</v>
      </c>
    </row>
    <row r="116" s="3" customFormat="1" ht="21" customHeight="1" spans="1:32">
      <c r="A116" s="26"/>
      <c r="B116" s="24" t="s">
        <v>55</v>
      </c>
      <c r="C116" s="24"/>
      <c r="D116" s="24"/>
      <c r="E116" s="45">
        <f>E117+E118+E119+E120+E121+E122+E123</f>
        <v>652372</v>
      </c>
      <c r="F116" s="45">
        <f>G116+H116+I116</f>
        <v>495768130</v>
      </c>
      <c r="G116" s="25">
        <f>J116</f>
        <v>153768240</v>
      </c>
      <c r="H116" s="25">
        <f>H117+H118+H119+H120+H121+H122+H123</f>
        <v>339198850</v>
      </c>
      <c r="I116" s="25">
        <f>I117+I120+I121+I119+I122+I123</f>
        <v>2801040</v>
      </c>
      <c r="J116" s="25">
        <f t="shared" ref="J116:O116" si="303">SUM(J117:J123)</f>
        <v>153768240</v>
      </c>
      <c r="K116" s="25" t="s">
        <v>32</v>
      </c>
      <c r="L116" s="25">
        <f>SUM(L117:L123)</f>
        <v>153768240</v>
      </c>
      <c r="M116" s="25">
        <f>O116+Q116</f>
        <v>203505474</v>
      </c>
      <c r="N116" s="25" t="s">
        <v>32</v>
      </c>
      <c r="O116" s="25">
        <f>SUM(O117:O123)</f>
        <v>203505474</v>
      </c>
      <c r="P116" s="25" t="s">
        <v>32</v>
      </c>
      <c r="Q116" s="25">
        <f t="shared" ref="Q116:V116" si="304">SUM(Q117:Q123)</f>
        <v>0</v>
      </c>
      <c r="R116" s="25">
        <f>T116+V116</f>
        <v>0</v>
      </c>
      <c r="S116" s="25" t="s">
        <v>32</v>
      </c>
      <c r="T116" s="25">
        <f>SUM(T117:T123)</f>
        <v>0</v>
      </c>
      <c r="U116" s="25" t="s">
        <v>32</v>
      </c>
      <c r="V116" s="25">
        <f>SUM(V117:V123)</f>
        <v>0</v>
      </c>
      <c r="W116" s="25">
        <f>Y116+AA116</f>
        <v>67822705.6</v>
      </c>
      <c r="X116" s="25" t="s">
        <v>33</v>
      </c>
      <c r="Y116" s="25">
        <f t="shared" ref="Y116:AD116" si="305">SUM(Y117:Y123)</f>
        <v>67822705.6</v>
      </c>
      <c r="Z116" s="25" t="s">
        <v>32</v>
      </c>
      <c r="AA116" s="25">
        <f t="shared" ref="AA116:AF116" si="306">SUM(AA117:AA123)</f>
        <v>0</v>
      </c>
      <c r="AB116" s="25">
        <f>AD116+AF116</f>
        <v>70671710.4</v>
      </c>
      <c r="AC116" s="25" t="s">
        <v>32</v>
      </c>
      <c r="AD116" s="25">
        <f>SUM(AD117:AD123)</f>
        <v>67870670.4</v>
      </c>
      <c r="AE116" s="25" t="s">
        <v>32</v>
      </c>
      <c r="AF116" s="25">
        <f>SUM(AF117:AF123)</f>
        <v>2801040</v>
      </c>
    </row>
    <row r="117" s="3" customFormat="1" ht="21" customHeight="1" spans="1:32">
      <c r="A117" s="26"/>
      <c r="B117" s="27"/>
      <c r="C117" s="27" t="s">
        <v>56</v>
      </c>
      <c r="D117" s="27"/>
      <c r="E117" s="45">
        <v>639564</v>
      </c>
      <c r="F117" s="45">
        <f>G117+H117+I117</f>
        <v>486068640</v>
      </c>
      <c r="G117" s="25">
        <f t="shared" ref="G117:G123" si="307">L117</f>
        <v>153495360</v>
      </c>
      <c r="H117" s="25">
        <f t="shared" ref="H117:H123" si="308">O117+T117+Y117+AD117</f>
        <v>332573280</v>
      </c>
      <c r="I117" s="25">
        <f t="shared" ref="I117:I123" si="309">AF117</f>
        <v>0</v>
      </c>
      <c r="J117" s="25">
        <f t="shared" ref="J117:J123" si="310">L117</f>
        <v>153495360</v>
      </c>
      <c r="K117" s="25">
        <v>240</v>
      </c>
      <c r="L117" s="25">
        <f t="shared" ref="L117:L123" si="311">E117*K117</f>
        <v>153495360</v>
      </c>
      <c r="M117" s="25">
        <f>O117+Q117</f>
        <v>199543968</v>
      </c>
      <c r="N117" s="25">
        <v>312</v>
      </c>
      <c r="O117" s="25">
        <f t="shared" ref="O117:O123" si="312">E117*N117</f>
        <v>199543968</v>
      </c>
      <c r="P117" s="25">
        <v>0</v>
      </c>
      <c r="Q117" s="25">
        <f t="shared" ref="Q117:Q123" si="313">E117*P117</f>
        <v>0</v>
      </c>
      <c r="R117" s="25">
        <f>T117+V117</f>
        <v>0</v>
      </c>
      <c r="S117" s="65">
        <v>0</v>
      </c>
      <c r="T117" s="65">
        <f t="shared" ref="T117:T123" si="314">E117*S117</f>
        <v>0</v>
      </c>
      <c r="U117" s="25">
        <v>0</v>
      </c>
      <c r="V117" s="25">
        <f t="shared" ref="V117:V123" si="315">E117*U117</f>
        <v>0</v>
      </c>
      <c r="W117" s="25">
        <f>Y117+AA117</f>
        <v>66514656</v>
      </c>
      <c r="X117" s="25">
        <v>104</v>
      </c>
      <c r="Y117" s="25">
        <f t="shared" ref="Y117:Y123" si="316">X117*E117</f>
        <v>66514656</v>
      </c>
      <c r="Z117" s="25">
        <v>0</v>
      </c>
      <c r="AA117" s="25">
        <f t="shared" ref="AA117:AA123" si="317">E117*Z117</f>
        <v>0</v>
      </c>
      <c r="AB117" s="25">
        <f>AD117+AF117</f>
        <v>66514656</v>
      </c>
      <c r="AC117" s="25">
        <v>104</v>
      </c>
      <c r="AD117" s="25">
        <f t="shared" ref="AD117:AD123" si="318">AC117*E117</f>
        <v>66514656</v>
      </c>
      <c r="AE117" s="25">
        <v>0</v>
      </c>
      <c r="AF117" s="65">
        <f t="shared" ref="AF117:AF123" si="319">AE117*E117</f>
        <v>0</v>
      </c>
    </row>
    <row r="118" s="3" customFormat="1" ht="21" customHeight="1" spans="1:32">
      <c r="A118" s="26"/>
      <c r="B118" s="27"/>
      <c r="C118" s="27" t="s">
        <v>57</v>
      </c>
      <c r="D118" s="27"/>
      <c r="E118" s="45">
        <v>1137</v>
      </c>
      <c r="F118" s="45">
        <f>G118+H118+I118</f>
        <v>830010</v>
      </c>
      <c r="G118" s="25">
        <f>L118</f>
        <v>272880</v>
      </c>
      <c r="H118" s="25">
        <f>O118+T118+Y118+AD118</f>
        <v>557130</v>
      </c>
      <c r="I118" s="25">
        <f>AF118</f>
        <v>0</v>
      </c>
      <c r="J118" s="25">
        <f>L118</f>
        <v>272880</v>
      </c>
      <c r="K118" s="25">
        <v>240</v>
      </c>
      <c r="L118" s="25">
        <f>E118*K118</f>
        <v>272880</v>
      </c>
      <c r="M118" s="25">
        <f>O118+Q118</f>
        <v>320634</v>
      </c>
      <c r="N118" s="25">
        <v>282</v>
      </c>
      <c r="O118" s="25">
        <f>E118*N118</f>
        <v>320634</v>
      </c>
      <c r="P118" s="25">
        <v>0</v>
      </c>
      <c r="Q118" s="25">
        <f>E118*P118</f>
        <v>0</v>
      </c>
      <c r="R118" s="25">
        <f>T118+V118</f>
        <v>0</v>
      </c>
      <c r="S118" s="65">
        <v>0</v>
      </c>
      <c r="T118" s="65">
        <f>E118*S118</f>
        <v>0</v>
      </c>
      <c r="U118" s="25">
        <v>0</v>
      </c>
      <c r="V118" s="25">
        <f>E118*U118</f>
        <v>0</v>
      </c>
      <c r="W118" s="25">
        <f>Y118+AA118</f>
        <v>94598.4</v>
      </c>
      <c r="X118" s="25">
        <v>83.2</v>
      </c>
      <c r="Y118" s="25">
        <f>X118*E118</f>
        <v>94598.4</v>
      </c>
      <c r="Z118" s="25">
        <v>0</v>
      </c>
      <c r="AA118" s="25">
        <f>E118*Z118</f>
        <v>0</v>
      </c>
      <c r="AB118" s="25">
        <f>AD118+AF118</f>
        <v>141897.6</v>
      </c>
      <c r="AC118" s="25">
        <v>124.8</v>
      </c>
      <c r="AD118" s="25">
        <f>AC118*E118</f>
        <v>141897.6</v>
      </c>
      <c r="AE118" s="25">
        <v>0</v>
      </c>
      <c r="AF118" s="65">
        <f>AE118*E118</f>
        <v>0</v>
      </c>
    </row>
    <row r="119" s="3" customFormat="1" ht="21" customHeight="1" spans="1:32">
      <c r="A119" s="26"/>
      <c r="B119" s="27" t="s">
        <v>35</v>
      </c>
      <c r="C119" s="27" t="s">
        <v>58</v>
      </c>
      <c r="D119" s="27"/>
      <c r="E119" s="45">
        <v>1210</v>
      </c>
      <c r="F119" s="45">
        <f>G119+H119+I119</f>
        <v>919600</v>
      </c>
      <c r="G119" s="25">
        <f>L119</f>
        <v>0</v>
      </c>
      <c r="H119" s="25">
        <f>O119+T119+Y119+AD119</f>
        <v>629200</v>
      </c>
      <c r="I119" s="25">
        <f>AF119</f>
        <v>290400</v>
      </c>
      <c r="J119" s="25">
        <f>L119</f>
        <v>0</v>
      </c>
      <c r="K119" s="25">
        <v>0</v>
      </c>
      <c r="L119" s="25">
        <f>E119*K119</f>
        <v>0</v>
      </c>
      <c r="M119" s="25">
        <f>O119+Q119</f>
        <v>377520</v>
      </c>
      <c r="N119" s="25">
        <v>312</v>
      </c>
      <c r="O119" s="25">
        <f>E119*N119</f>
        <v>377520</v>
      </c>
      <c r="P119" s="25">
        <v>0</v>
      </c>
      <c r="Q119" s="25">
        <f>E119*P119</f>
        <v>0</v>
      </c>
      <c r="R119" s="25">
        <f>T119+V119</f>
        <v>0</v>
      </c>
      <c r="S119" s="65">
        <v>0</v>
      </c>
      <c r="T119" s="65">
        <f>E119*S119</f>
        <v>0</v>
      </c>
      <c r="U119" s="25">
        <v>0</v>
      </c>
      <c r="V119" s="25">
        <f>E119*U119</f>
        <v>0</v>
      </c>
      <c r="W119" s="25">
        <f>Y119+AA119</f>
        <v>125840</v>
      </c>
      <c r="X119" s="25">
        <v>104</v>
      </c>
      <c r="Y119" s="25">
        <f>X119*E119</f>
        <v>125840</v>
      </c>
      <c r="Z119" s="25">
        <v>0</v>
      </c>
      <c r="AA119" s="25">
        <f>E119*Z119</f>
        <v>0</v>
      </c>
      <c r="AB119" s="25">
        <f>AD119+AF119</f>
        <v>416240</v>
      </c>
      <c r="AC119" s="25">
        <v>104</v>
      </c>
      <c r="AD119" s="25">
        <f>AC119*E119</f>
        <v>125840</v>
      </c>
      <c r="AE119" s="25">
        <v>240</v>
      </c>
      <c r="AF119" s="65">
        <f>AE119*E119</f>
        <v>290400</v>
      </c>
    </row>
    <row r="120" s="3" customFormat="1" ht="21" customHeight="1" spans="1:32">
      <c r="A120" s="26"/>
      <c r="B120" s="27"/>
      <c r="C120" s="27" t="s">
        <v>59</v>
      </c>
      <c r="D120" s="24"/>
      <c r="E120" s="45">
        <v>16</v>
      </c>
      <c r="F120" s="45">
        <f>G120+H120+I120</f>
        <v>11680</v>
      </c>
      <c r="G120" s="25">
        <f>L120</f>
        <v>0</v>
      </c>
      <c r="H120" s="25">
        <f>O120+T120+Y120+AD120</f>
        <v>7840</v>
      </c>
      <c r="I120" s="25">
        <f>AF120</f>
        <v>3840</v>
      </c>
      <c r="J120" s="25">
        <f>L120</f>
        <v>0</v>
      </c>
      <c r="K120" s="25">
        <v>0</v>
      </c>
      <c r="L120" s="25">
        <f>E120*K120</f>
        <v>0</v>
      </c>
      <c r="M120" s="25">
        <f>O120+Q120</f>
        <v>4512</v>
      </c>
      <c r="N120" s="25">
        <v>282</v>
      </c>
      <c r="O120" s="25">
        <f>E120*N120</f>
        <v>4512</v>
      </c>
      <c r="P120" s="25">
        <v>0</v>
      </c>
      <c r="Q120" s="25">
        <f>E120*P120</f>
        <v>0</v>
      </c>
      <c r="R120" s="25">
        <f>T120+V120</f>
        <v>0</v>
      </c>
      <c r="S120" s="65">
        <v>0</v>
      </c>
      <c r="T120" s="65">
        <f>E120*S120</f>
        <v>0</v>
      </c>
      <c r="U120" s="25">
        <v>0</v>
      </c>
      <c r="V120" s="25">
        <f>E120*U120</f>
        <v>0</v>
      </c>
      <c r="W120" s="25">
        <f>Y120+AA120</f>
        <v>1331.2</v>
      </c>
      <c r="X120" s="25">
        <v>83.2</v>
      </c>
      <c r="Y120" s="25">
        <f>X120*E120</f>
        <v>1331.2</v>
      </c>
      <c r="Z120" s="25">
        <v>0</v>
      </c>
      <c r="AA120" s="25">
        <f>E120*Z120</f>
        <v>0</v>
      </c>
      <c r="AB120" s="25">
        <f>AD120+AF120</f>
        <v>5836.8</v>
      </c>
      <c r="AC120" s="25">
        <v>124.8</v>
      </c>
      <c r="AD120" s="25">
        <f>AC120*E120</f>
        <v>1996.8</v>
      </c>
      <c r="AE120" s="25">
        <v>240</v>
      </c>
      <c r="AF120" s="65">
        <f>AE120*E120</f>
        <v>3840</v>
      </c>
    </row>
    <row r="121" s="3" customFormat="1" ht="21" customHeight="1" spans="1:32">
      <c r="A121" s="26"/>
      <c r="B121" s="27"/>
      <c r="C121" s="27" t="s">
        <v>60</v>
      </c>
      <c r="D121" s="24"/>
      <c r="E121" s="45">
        <v>10</v>
      </c>
      <c r="F121" s="45">
        <f>G121+H121+I121</f>
        <v>7600</v>
      </c>
      <c r="G121" s="25">
        <f>L121</f>
        <v>0</v>
      </c>
      <c r="H121" s="25">
        <f>O121+T121+Y121+AD121</f>
        <v>5200</v>
      </c>
      <c r="I121" s="25">
        <f>AF121</f>
        <v>2400</v>
      </c>
      <c r="J121" s="25">
        <f>L121</f>
        <v>0</v>
      </c>
      <c r="K121" s="25">
        <v>0</v>
      </c>
      <c r="L121" s="25">
        <f>E121*K121</f>
        <v>0</v>
      </c>
      <c r="M121" s="25">
        <f>O121+Q121</f>
        <v>3120</v>
      </c>
      <c r="N121" s="25">
        <v>312</v>
      </c>
      <c r="O121" s="25">
        <f>E121*N121</f>
        <v>3120</v>
      </c>
      <c r="P121" s="25">
        <v>0</v>
      </c>
      <c r="Q121" s="25">
        <f>E121*P121</f>
        <v>0</v>
      </c>
      <c r="R121" s="25">
        <f>T121+V121</f>
        <v>0</v>
      </c>
      <c r="S121" s="65">
        <v>0</v>
      </c>
      <c r="T121" s="65">
        <f>E121*S121</f>
        <v>0</v>
      </c>
      <c r="U121" s="25">
        <v>0</v>
      </c>
      <c r="V121" s="25">
        <f>E121*U121</f>
        <v>0</v>
      </c>
      <c r="W121" s="25">
        <f>Y121+AA121</f>
        <v>1040</v>
      </c>
      <c r="X121" s="25">
        <v>104</v>
      </c>
      <c r="Y121" s="25">
        <f>X121*E121</f>
        <v>1040</v>
      </c>
      <c r="Z121" s="25">
        <v>0</v>
      </c>
      <c r="AA121" s="25">
        <f>E121*Z121</f>
        <v>0</v>
      </c>
      <c r="AB121" s="25">
        <f>AD121+AF121</f>
        <v>3440</v>
      </c>
      <c r="AC121" s="25">
        <v>104</v>
      </c>
      <c r="AD121" s="25">
        <f>AC121*E121</f>
        <v>1040</v>
      </c>
      <c r="AE121" s="25">
        <v>240</v>
      </c>
      <c r="AF121" s="65">
        <f>AE121*E121</f>
        <v>2400</v>
      </c>
    </row>
    <row r="122" s="3" customFormat="1" ht="21" customHeight="1" spans="1:32">
      <c r="A122" s="26"/>
      <c r="B122" s="27" t="s">
        <v>35</v>
      </c>
      <c r="C122" s="27" t="s">
        <v>61</v>
      </c>
      <c r="D122" s="27"/>
      <c r="E122" s="45">
        <v>4835</v>
      </c>
      <c r="F122" s="45">
        <f>G122+H122+I122</f>
        <v>3674600</v>
      </c>
      <c r="G122" s="25">
        <f>L122</f>
        <v>0</v>
      </c>
      <c r="H122" s="25">
        <f>O122+T122+Y122+AD122</f>
        <v>2514200</v>
      </c>
      <c r="I122" s="25">
        <f>AF122</f>
        <v>1160400</v>
      </c>
      <c r="J122" s="25">
        <f>L122</f>
        <v>0</v>
      </c>
      <c r="K122" s="25">
        <v>0</v>
      </c>
      <c r="L122" s="25">
        <f>E122*K122</f>
        <v>0</v>
      </c>
      <c r="M122" s="25">
        <f>O122+Q122</f>
        <v>1508520</v>
      </c>
      <c r="N122" s="25">
        <v>312</v>
      </c>
      <c r="O122" s="25">
        <f>E122*N122</f>
        <v>1508520</v>
      </c>
      <c r="P122" s="25">
        <v>0</v>
      </c>
      <c r="Q122" s="25">
        <f>E122*P122</f>
        <v>0</v>
      </c>
      <c r="R122" s="25">
        <f>T122+V122</f>
        <v>0</v>
      </c>
      <c r="S122" s="65">
        <v>0</v>
      </c>
      <c r="T122" s="65">
        <f>E122*S122</f>
        <v>0</v>
      </c>
      <c r="U122" s="25">
        <v>0</v>
      </c>
      <c r="V122" s="25">
        <f>E122*U122</f>
        <v>0</v>
      </c>
      <c r="W122" s="25">
        <f>Y122+AA122</f>
        <v>502840</v>
      </c>
      <c r="X122" s="25">
        <v>104</v>
      </c>
      <c r="Y122" s="25">
        <f>X122*E122</f>
        <v>502840</v>
      </c>
      <c r="Z122" s="25">
        <v>0</v>
      </c>
      <c r="AA122" s="25">
        <f>E122*Z122</f>
        <v>0</v>
      </c>
      <c r="AB122" s="25">
        <f>AD122+AF122</f>
        <v>1663240</v>
      </c>
      <c r="AC122" s="25">
        <v>104</v>
      </c>
      <c r="AD122" s="25">
        <f>AC122*E122</f>
        <v>502840</v>
      </c>
      <c r="AE122" s="25">
        <v>240</v>
      </c>
      <c r="AF122" s="65">
        <f>AE122*E122</f>
        <v>1160400</v>
      </c>
    </row>
    <row r="123" s="3" customFormat="1" ht="21" customHeight="1" spans="1:32">
      <c r="A123" s="26"/>
      <c r="B123" s="27" t="s">
        <v>35</v>
      </c>
      <c r="C123" s="27" t="s">
        <v>62</v>
      </c>
      <c r="D123" s="27"/>
      <c r="E123" s="45">
        <v>5600</v>
      </c>
      <c r="F123" s="45">
        <f>G123+H123+I123</f>
        <v>4256000</v>
      </c>
      <c r="G123" s="25">
        <f>L123</f>
        <v>0</v>
      </c>
      <c r="H123" s="25">
        <f>O123+T123+Y123+AD123</f>
        <v>2912000</v>
      </c>
      <c r="I123" s="25">
        <f>AF123</f>
        <v>1344000</v>
      </c>
      <c r="J123" s="25">
        <f>L123</f>
        <v>0</v>
      </c>
      <c r="K123" s="25">
        <v>0</v>
      </c>
      <c r="L123" s="25">
        <f>E123*K123</f>
        <v>0</v>
      </c>
      <c r="M123" s="25">
        <f>O123+Q123</f>
        <v>1747200</v>
      </c>
      <c r="N123" s="25">
        <v>312</v>
      </c>
      <c r="O123" s="25">
        <f>E123*N123</f>
        <v>1747200</v>
      </c>
      <c r="P123" s="25">
        <v>0</v>
      </c>
      <c r="Q123" s="25">
        <f>E123*P123</f>
        <v>0</v>
      </c>
      <c r="R123" s="25">
        <f>T123+V123</f>
        <v>0</v>
      </c>
      <c r="S123" s="65">
        <v>0</v>
      </c>
      <c r="T123" s="65">
        <f>E123*S123</f>
        <v>0</v>
      </c>
      <c r="U123" s="25">
        <v>0</v>
      </c>
      <c r="V123" s="25">
        <f>E123*U123</f>
        <v>0</v>
      </c>
      <c r="W123" s="25">
        <f>Y123+AA123</f>
        <v>582400</v>
      </c>
      <c r="X123" s="25">
        <v>104</v>
      </c>
      <c r="Y123" s="25">
        <f>X123*E123</f>
        <v>582400</v>
      </c>
      <c r="Z123" s="25">
        <v>0</v>
      </c>
      <c r="AA123" s="25">
        <f>E123*Z123</f>
        <v>0</v>
      </c>
      <c r="AB123" s="25">
        <f>AD123+AF123</f>
        <v>1926400</v>
      </c>
      <c r="AC123" s="25">
        <v>104</v>
      </c>
      <c r="AD123" s="25">
        <f>AC123*E123</f>
        <v>582400</v>
      </c>
      <c r="AE123" s="25">
        <v>240</v>
      </c>
      <c r="AF123" s="65">
        <f>AE123*E123</f>
        <v>1344000</v>
      </c>
    </row>
    <row r="124" s="3" customFormat="1" ht="21" customHeight="1" spans="1:32">
      <c r="A124" s="26"/>
      <c r="B124" s="57" t="s">
        <v>41</v>
      </c>
      <c r="C124" s="58"/>
      <c r="D124" s="80"/>
      <c r="E124" s="78">
        <f t="shared" ref="E124:J124" si="320">E103+E109+E116</f>
        <v>667638</v>
      </c>
      <c r="F124" s="78">
        <f>F103+F109+F116</f>
        <v>507366540</v>
      </c>
      <c r="G124" s="78">
        <f>G103+G109+G116</f>
        <v>157374240</v>
      </c>
      <c r="H124" s="78">
        <f>H103+H109+H116</f>
        <v>347133420</v>
      </c>
      <c r="I124" s="78">
        <f>I103+I109+I116</f>
        <v>2858880</v>
      </c>
      <c r="J124" s="78">
        <f>J103+J109+J116</f>
        <v>157374240</v>
      </c>
      <c r="K124" s="78">
        <v>0</v>
      </c>
      <c r="L124" s="78">
        <f>L103+L109+L116</f>
        <v>157374240</v>
      </c>
      <c r="M124" s="54">
        <f>O124+Q124</f>
        <v>208264716</v>
      </c>
      <c r="N124" s="54" t="s">
        <v>32</v>
      </c>
      <c r="O124" s="54">
        <f>O103+O109+O116</f>
        <v>208264716</v>
      </c>
      <c r="P124" s="54" t="s">
        <v>32</v>
      </c>
      <c r="Q124" s="54">
        <f>Q103+Q109</f>
        <v>0</v>
      </c>
      <c r="R124" s="54">
        <f>T124+V124</f>
        <v>0</v>
      </c>
      <c r="S124" s="54" t="s">
        <v>32</v>
      </c>
      <c r="T124" s="54">
        <f>T103+T109+T116</f>
        <v>0</v>
      </c>
      <c r="U124" s="54" t="s">
        <v>32</v>
      </c>
      <c r="V124" s="54">
        <f>V103+V109</f>
        <v>0</v>
      </c>
      <c r="W124" s="54">
        <f>Y124+AA124</f>
        <v>69407769.6</v>
      </c>
      <c r="X124" s="54" t="s">
        <v>33</v>
      </c>
      <c r="Y124" s="54">
        <f>Y103+Y109+Y116</f>
        <v>69407769.6</v>
      </c>
      <c r="Z124" s="54" t="s">
        <v>32</v>
      </c>
      <c r="AA124" s="54">
        <f>AA103+AA109</f>
        <v>0</v>
      </c>
      <c r="AB124" s="54">
        <f>AD124+AF124</f>
        <v>72319814.4</v>
      </c>
      <c r="AC124" s="54" t="s">
        <v>32</v>
      </c>
      <c r="AD124" s="54">
        <f>AD103+AD109+AD116</f>
        <v>69460934.4</v>
      </c>
      <c r="AE124" s="54" t="s">
        <v>32</v>
      </c>
      <c r="AF124" s="54">
        <f>AF103+AF109+AF116</f>
        <v>2858880</v>
      </c>
    </row>
    <row r="125" s="3" customFormat="1" ht="21" customHeight="1" spans="1:32">
      <c r="A125" s="26"/>
      <c r="B125" s="28"/>
      <c r="C125" s="49"/>
      <c r="D125" s="25"/>
      <c r="E125" s="28" t="s">
        <v>42</v>
      </c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50"/>
      <c r="W125" s="25">
        <v>0</v>
      </c>
      <c r="X125" s="25"/>
      <c r="Y125" s="25">
        <v>0</v>
      </c>
      <c r="Z125" s="25"/>
      <c r="AA125" s="25"/>
      <c r="AB125" s="25">
        <f>AD125+AF125</f>
        <v>3514</v>
      </c>
      <c r="AC125" s="25"/>
      <c r="AD125" s="25">
        <v>3514</v>
      </c>
      <c r="AE125" s="25"/>
      <c r="AF125" s="25">
        <v>0</v>
      </c>
    </row>
    <row r="126" s="3" customFormat="1" ht="21" customHeight="1" spans="1:32">
      <c r="A126" s="26"/>
      <c r="B126" s="28"/>
      <c r="C126" s="49"/>
      <c r="D126" s="25"/>
      <c r="E126" s="28" t="s">
        <v>63</v>
      </c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50"/>
      <c r="W126" s="25">
        <f>Y126</f>
        <v>147400</v>
      </c>
      <c r="X126" s="25"/>
      <c r="Y126" s="25">
        <v>147400</v>
      </c>
      <c r="Z126" s="25"/>
      <c r="AA126" s="25"/>
      <c r="AB126" s="25">
        <f>AD126+AF126</f>
        <v>339300</v>
      </c>
      <c r="AC126" s="25"/>
      <c r="AD126" s="25">
        <v>147400</v>
      </c>
      <c r="AE126" s="25"/>
      <c r="AF126" s="25">
        <v>191900</v>
      </c>
    </row>
    <row r="127" s="7" customFormat="1" ht="21" customHeight="1" spans="1:32">
      <c r="A127" s="31"/>
      <c r="B127" s="32" t="s">
        <v>41</v>
      </c>
      <c r="C127" s="76"/>
      <c r="D127" s="52"/>
      <c r="E127" s="32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81"/>
      <c r="W127" s="52">
        <f>W124+W125+W126</f>
        <v>69555169.6</v>
      </c>
      <c r="X127" s="52"/>
      <c r="Y127" s="52">
        <f>Y124+Y125+Y126</f>
        <v>69555169.6</v>
      </c>
      <c r="Z127" s="52"/>
      <c r="AA127" s="52"/>
      <c r="AB127" s="52">
        <f>AD127+AF127</f>
        <v>72662628.4</v>
      </c>
      <c r="AC127" s="52"/>
      <c r="AD127" s="52">
        <f>AD124+AD125+AD126</f>
        <v>69611848.4</v>
      </c>
      <c r="AE127" s="52"/>
      <c r="AF127" s="52">
        <f>AF124+AF125+AF126</f>
        <v>3050780</v>
      </c>
    </row>
    <row r="128" s="8" customFormat="1" ht="24.95" customHeight="1" spans="1:32">
      <c r="A128" s="34"/>
      <c r="B128" s="35"/>
      <c r="C128" s="35"/>
      <c r="D128" s="35"/>
      <c r="E128" s="35"/>
      <c r="F128" s="36"/>
      <c r="G128" s="36"/>
      <c r="H128" s="35"/>
      <c r="I128" s="6"/>
      <c r="J128" s="36"/>
      <c r="K128" s="36"/>
      <c r="L128" s="35"/>
      <c r="M128" s="35"/>
      <c r="N128" s="6"/>
      <c r="O128" s="64"/>
      <c r="P128" s="36"/>
      <c r="Q128" s="36"/>
      <c r="R128" s="36"/>
      <c r="S128" s="36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</row>
    <row r="129" s="3" customFormat="1" ht="33" customHeight="1" spans="1:32">
      <c r="A129" s="23" t="s">
        <v>64</v>
      </c>
      <c r="B129" s="24" t="s">
        <v>30</v>
      </c>
      <c r="C129" s="24"/>
      <c r="D129" s="24"/>
      <c r="E129" s="45">
        <f>E130+E131+E132+E133</f>
        <v>13080</v>
      </c>
      <c r="F129" s="45">
        <f t="shared" ref="F129:F147" si="321">G129+H129+I129</f>
        <v>9914130</v>
      </c>
      <c r="G129" s="25">
        <f t="shared" ref="G129:G142" si="322">L129</f>
        <v>3133440</v>
      </c>
      <c r="H129" s="25">
        <f t="shared" ref="H129:L129" si="323">SUM(H130:H133)</f>
        <v>6774930</v>
      </c>
      <c r="I129" s="25">
        <f>SUM(I130:I133)</f>
        <v>5760</v>
      </c>
      <c r="J129" s="25">
        <f t="shared" ref="J129:J133" si="324">L129</f>
        <v>3133440</v>
      </c>
      <c r="K129" s="25" t="s">
        <v>31</v>
      </c>
      <c r="L129" s="25">
        <f>SUM(L130:L133)</f>
        <v>3133440</v>
      </c>
      <c r="M129" s="25">
        <f t="shared" ref="M129:M148" si="325">O129+Q129</f>
        <v>4054290</v>
      </c>
      <c r="N129" s="25" t="s">
        <v>32</v>
      </c>
      <c r="O129" s="25">
        <f t="shared" ref="O129:T129" si="326">SUM(O130:O133)</f>
        <v>4054290</v>
      </c>
      <c r="P129" s="25" t="s">
        <v>32</v>
      </c>
      <c r="Q129" s="25">
        <f>SUM(Q130:Q133)</f>
        <v>0</v>
      </c>
      <c r="R129" s="25">
        <f t="shared" ref="R129:R148" si="327">T129+V129</f>
        <v>0</v>
      </c>
      <c r="S129" s="25" t="s">
        <v>32</v>
      </c>
      <c r="T129" s="25">
        <f>SUM(T130:T133)</f>
        <v>0</v>
      </c>
      <c r="U129" s="25" t="s">
        <v>32</v>
      </c>
      <c r="V129" s="25">
        <f t="shared" ref="V129:AA129" si="328">SUM(V130:V133)</f>
        <v>0</v>
      </c>
      <c r="W129" s="25">
        <f t="shared" ref="W129:W148" si="329">Y129+AA129</f>
        <v>1341828.8</v>
      </c>
      <c r="X129" s="25" t="s">
        <v>33</v>
      </c>
      <c r="Y129" s="25">
        <f t="shared" ref="Y129:AD129" si="330">SUM(Y130:Y133)</f>
        <v>1341828.8</v>
      </c>
      <c r="Z129" s="25" t="s">
        <v>32</v>
      </c>
      <c r="AA129" s="25">
        <f>SUM(AA130:AA133)</f>
        <v>0</v>
      </c>
      <c r="AB129" s="25">
        <f t="shared" ref="AB129:AB151" si="331">AD129+AF129</f>
        <v>1384571.2</v>
      </c>
      <c r="AC129" s="25" t="s">
        <v>32</v>
      </c>
      <c r="AD129" s="25">
        <f>SUM(AD130:AD133)</f>
        <v>1378811.2</v>
      </c>
      <c r="AE129" s="25" t="s">
        <v>32</v>
      </c>
      <c r="AF129" s="25">
        <f>AF130+AF131+AF132+AF133</f>
        <v>5760</v>
      </c>
    </row>
    <row r="130" s="3" customFormat="1" ht="18" customHeight="1" spans="1:32">
      <c r="A130" s="26"/>
      <c r="B130" s="27" t="s">
        <v>35</v>
      </c>
      <c r="C130" s="27" t="s">
        <v>36</v>
      </c>
      <c r="D130" s="27"/>
      <c r="E130" s="45">
        <v>12167</v>
      </c>
      <c r="F130" s="45">
        <f>G130+H130+I130</f>
        <v>9246920</v>
      </c>
      <c r="G130" s="25">
        <f>L130</f>
        <v>2920080</v>
      </c>
      <c r="H130" s="25">
        <f t="shared" ref="H130:H133" si="332">O130+T130+Y130+AD130</f>
        <v>6326840</v>
      </c>
      <c r="I130" s="25">
        <f t="shared" ref="I130:I133" si="333">Q130+V130+AA130+AF130</f>
        <v>0</v>
      </c>
      <c r="J130" s="25">
        <f>L130</f>
        <v>2920080</v>
      </c>
      <c r="K130" s="25">
        <v>240</v>
      </c>
      <c r="L130" s="25">
        <f t="shared" ref="L130:L133" si="334">E130*K130</f>
        <v>2920080</v>
      </c>
      <c r="M130" s="25">
        <f>O130+Q130</f>
        <v>3796104</v>
      </c>
      <c r="N130" s="25">
        <v>312</v>
      </c>
      <c r="O130" s="25">
        <f t="shared" ref="O130:O133" si="335">E130*N130</f>
        <v>3796104</v>
      </c>
      <c r="P130" s="25">
        <v>0</v>
      </c>
      <c r="Q130" s="25">
        <f t="shared" ref="Q130:Q133" si="336">E130*P130</f>
        <v>0</v>
      </c>
      <c r="R130" s="25">
        <f>T130+V130</f>
        <v>0</v>
      </c>
      <c r="S130" s="65">
        <v>0</v>
      </c>
      <c r="T130" s="65">
        <f t="shared" ref="T130:T133" si="337">E130*S130</f>
        <v>0</v>
      </c>
      <c r="U130" s="25">
        <v>0</v>
      </c>
      <c r="V130" s="25">
        <f t="shared" ref="V130:V133" si="338">E130*U130</f>
        <v>0</v>
      </c>
      <c r="W130" s="25">
        <f>Y130+AA130</f>
        <v>1265368</v>
      </c>
      <c r="X130" s="25">
        <v>104</v>
      </c>
      <c r="Y130" s="25">
        <f t="shared" ref="Y130:Y133" si="339">X130*E130</f>
        <v>1265368</v>
      </c>
      <c r="Z130" s="25">
        <v>0</v>
      </c>
      <c r="AA130" s="25">
        <f t="shared" ref="AA130:AA133" si="340">E130*Z130</f>
        <v>0</v>
      </c>
      <c r="AB130" s="25">
        <f>AD130+AF130</f>
        <v>1265368</v>
      </c>
      <c r="AC130" s="25">
        <v>104</v>
      </c>
      <c r="AD130" s="25">
        <f t="shared" ref="AD130:AD133" si="341">AC130*E130</f>
        <v>1265368</v>
      </c>
      <c r="AE130" s="65">
        <v>0</v>
      </c>
      <c r="AF130" s="65">
        <f t="shared" ref="AF130:AF133" si="342">E130*AE130</f>
        <v>0</v>
      </c>
    </row>
    <row r="131" s="3" customFormat="1" ht="23" customHeight="1" spans="1:32">
      <c r="A131" s="26"/>
      <c r="B131" s="27"/>
      <c r="C131" s="27" t="s">
        <v>34</v>
      </c>
      <c r="D131" s="27"/>
      <c r="E131" s="45">
        <v>889</v>
      </c>
      <c r="F131" s="45">
        <f>G131+H131+I131</f>
        <v>648970</v>
      </c>
      <c r="G131" s="25">
        <f>L131</f>
        <v>213360</v>
      </c>
      <c r="H131" s="25">
        <f>O131+T131+Y131+AD131</f>
        <v>435610</v>
      </c>
      <c r="I131" s="25">
        <f>Q131+V131+AA131+AF131</f>
        <v>0</v>
      </c>
      <c r="J131" s="25">
        <f>L131</f>
        <v>213360</v>
      </c>
      <c r="K131" s="25">
        <v>240</v>
      </c>
      <c r="L131" s="25">
        <f>E131*K131</f>
        <v>213360</v>
      </c>
      <c r="M131" s="25">
        <f>O131+Q131</f>
        <v>250698</v>
      </c>
      <c r="N131" s="25">
        <v>282</v>
      </c>
      <c r="O131" s="25">
        <f>E131*N131</f>
        <v>250698</v>
      </c>
      <c r="P131" s="25">
        <v>0</v>
      </c>
      <c r="Q131" s="25">
        <f>E131*P131</f>
        <v>0</v>
      </c>
      <c r="R131" s="25">
        <f>T131+V131</f>
        <v>0</v>
      </c>
      <c r="S131" s="65">
        <v>0</v>
      </c>
      <c r="T131" s="65">
        <f>E131*S131</f>
        <v>0</v>
      </c>
      <c r="U131" s="25">
        <v>0</v>
      </c>
      <c r="V131" s="25">
        <f>E131*U131</f>
        <v>0</v>
      </c>
      <c r="W131" s="25">
        <f>Y131+AA131</f>
        <v>73964.8</v>
      </c>
      <c r="X131" s="25">
        <v>83.2</v>
      </c>
      <c r="Y131" s="25">
        <f>X131*E131</f>
        <v>73964.8</v>
      </c>
      <c r="Z131" s="25">
        <v>0</v>
      </c>
      <c r="AA131" s="25">
        <f>E131*Z131</f>
        <v>0</v>
      </c>
      <c r="AB131" s="25">
        <f>AD131+AF131</f>
        <v>110947.2</v>
      </c>
      <c r="AC131" s="25">
        <v>124.8</v>
      </c>
      <c r="AD131" s="25">
        <f>AC131*E131</f>
        <v>110947.2</v>
      </c>
      <c r="AE131" s="65">
        <v>0</v>
      </c>
      <c r="AF131" s="65">
        <f>E131*AE131</f>
        <v>0</v>
      </c>
    </row>
    <row r="132" s="3" customFormat="1" ht="32.25" customHeight="1" spans="1:32">
      <c r="A132" s="26"/>
      <c r="B132" s="27" t="s">
        <v>35</v>
      </c>
      <c r="C132" s="27" t="s">
        <v>37</v>
      </c>
      <c r="D132" s="27"/>
      <c r="E132" s="45">
        <v>16</v>
      </c>
      <c r="F132" s="45">
        <f>G132+H132+I132</f>
        <v>12160</v>
      </c>
      <c r="G132" s="25">
        <f>L132</f>
        <v>0</v>
      </c>
      <c r="H132" s="25">
        <f>O132+T132+Y132+AD132</f>
        <v>8320</v>
      </c>
      <c r="I132" s="25">
        <f>Q132+V132+AA132+AF132</f>
        <v>3840</v>
      </c>
      <c r="J132" s="25">
        <f>L132</f>
        <v>0</v>
      </c>
      <c r="K132" s="25">
        <v>0</v>
      </c>
      <c r="L132" s="25">
        <f>E132*K132</f>
        <v>0</v>
      </c>
      <c r="M132" s="25">
        <f>O132+Q132</f>
        <v>4992</v>
      </c>
      <c r="N132" s="25">
        <v>312</v>
      </c>
      <c r="O132" s="25">
        <f>E132*N132</f>
        <v>4992</v>
      </c>
      <c r="P132" s="25">
        <v>0</v>
      </c>
      <c r="Q132" s="25">
        <f>E132*P132</f>
        <v>0</v>
      </c>
      <c r="R132" s="25">
        <f>T132+V132</f>
        <v>0</v>
      </c>
      <c r="S132" s="65">
        <v>0</v>
      </c>
      <c r="T132" s="65">
        <f>E132*S132</f>
        <v>0</v>
      </c>
      <c r="U132" s="25">
        <v>0</v>
      </c>
      <c r="V132" s="25">
        <f>E132*U132</f>
        <v>0</v>
      </c>
      <c r="W132" s="25">
        <f>Y132+AA132</f>
        <v>1664</v>
      </c>
      <c r="X132" s="25">
        <v>104</v>
      </c>
      <c r="Y132" s="25">
        <f>X132*E132</f>
        <v>1664</v>
      </c>
      <c r="Z132" s="25">
        <v>0</v>
      </c>
      <c r="AA132" s="25">
        <f>E132*Z132</f>
        <v>0</v>
      </c>
      <c r="AB132" s="25">
        <f>AD132+AF132</f>
        <v>5504</v>
      </c>
      <c r="AC132" s="25">
        <v>104</v>
      </c>
      <c r="AD132" s="25">
        <f>AC132*E132</f>
        <v>1664</v>
      </c>
      <c r="AE132" s="25">
        <v>240</v>
      </c>
      <c r="AF132" s="65">
        <f>E132*AE132</f>
        <v>3840</v>
      </c>
    </row>
    <row r="133" s="3" customFormat="1" ht="24.95" customHeight="1" spans="1:32">
      <c r="A133" s="26"/>
      <c r="B133" s="27" t="s">
        <v>35</v>
      </c>
      <c r="C133" s="27" t="s">
        <v>38</v>
      </c>
      <c r="D133" s="27"/>
      <c r="E133" s="45">
        <v>8</v>
      </c>
      <c r="F133" s="45">
        <f>G133+H133+I133</f>
        <v>6080</v>
      </c>
      <c r="G133" s="25">
        <f>L133</f>
        <v>0</v>
      </c>
      <c r="H133" s="25">
        <f>O133+T133+Y133+AD133</f>
        <v>4160</v>
      </c>
      <c r="I133" s="25">
        <f>Q133+V133+AA133+AF133</f>
        <v>1920</v>
      </c>
      <c r="J133" s="25">
        <f>L133</f>
        <v>0</v>
      </c>
      <c r="K133" s="25">
        <v>0</v>
      </c>
      <c r="L133" s="25">
        <f>E133*K133</f>
        <v>0</v>
      </c>
      <c r="M133" s="25">
        <f>O133+Q133</f>
        <v>2496</v>
      </c>
      <c r="N133" s="25">
        <v>312</v>
      </c>
      <c r="O133" s="25">
        <f>E133*N133</f>
        <v>2496</v>
      </c>
      <c r="P133" s="25">
        <v>0</v>
      </c>
      <c r="Q133" s="25">
        <f>E133*P133</f>
        <v>0</v>
      </c>
      <c r="R133" s="25">
        <f>T133+V133</f>
        <v>0</v>
      </c>
      <c r="S133" s="65">
        <v>0</v>
      </c>
      <c r="T133" s="65">
        <f>E133*S133</f>
        <v>0</v>
      </c>
      <c r="U133" s="25">
        <v>0</v>
      </c>
      <c r="V133" s="25">
        <f>E133*U133</f>
        <v>0</v>
      </c>
      <c r="W133" s="25">
        <f>Y133+AA133</f>
        <v>832</v>
      </c>
      <c r="X133" s="25">
        <v>104</v>
      </c>
      <c r="Y133" s="25">
        <f>X133*E133</f>
        <v>832</v>
      </c>
      <c r="Z133" s="25">
        <v>0</v>
      </c>
      <c r="AA133" s="25">
        <f>E133*Z133</f>
        <v>0</v>
      </c>
      <c r="AB133" s="25">
        <f>AD133+AF133</f>
        <v>2752</v>
      </c>
      <c r="AC133" s="25">
        <v>104</v>
      </c>
      <c r="AD133" s="25">
        <f>AC133*E133</f>
        <v>832</v>
      </c>
      <c r="AE133" s="25">
        <v>240</v>
      </c>
      <c r="AF133" s="65">
        <f>E133*AE133</f>
        <v>1920</v>
      </c>
    </row>
    <row r="134" s="3" customFormat="1" ht="24.95" customHeight="1" spans="1:32">
      <c r="A134" s="26"/>
      <c r="B134" s="24" t="s">
        <v>39</v>
      </c>
      <c r="C134" s="24"/>
      <c r="D134" s="24"/>
      <c r="E134" s="45">
        <f>E135+E136+E137+E138+E139+E140+E141+E142</f>
        <v>10258</v>
      </c>
      <c r="F134" s="45">
        <f>G134+H134+I134</f>
        <v>7795270</v>
      </c>
      <c r="G134" s="25">
        <f>L134</f>
        <v>2434560</v>
      </c>
      <c r="H134" s="25">
        <f t="shared" ref="H134:J134" si="343">SUM(H135:H142)</f>
        <v>5333350</v>
      </c>
      <c r="I134" s="25">
        <f>SUM(I135:I142)</f>
        <v>27360</v>
      </c>
      <c r="J134" s="25">
        <f>SUM(J135:J142)</f>
        <v>2434560</v>
      </c>
      <c r="K134" s="25"/>
      <c r="L134" s="25">
        <f t="shared" ref="L134:Q134" si="344">SUM(L135:L142)</f>
        <v>2434560</v>
      </c>
      <c r="M134" s="25">
        <f>O134+Q134</f>
        <v>3199686</v>
      </c>
      <c r="N134" s="25" t="s">
        <v>32</v>
      </c>
      <c r="O134" s="25">
        <f>SUM(O135:O142)</f>
        <v>3199686</v>
      </c>
      <c r="P134" s="25" t="s">
        <v>32</v>
      </c>
      <c r="Q134" s="25">
        <f>SUM(Q135:Q142)</f>
        <v>0</v>
      </c>
      <c r="R134" s="25">
        <f>T134+V134</f>
        <v>0</v>
      </c>
      <c r="S134" s="25" t="s">
        <v>32</v>
      </c>
      <c r="T134" s="25">
        <f t="shared" ref="T134:Y134" si="345">SUM(T135:T142)</f>
        <v>0</v>
      </c>
      <c r="U134" s="25" t="s">
        <v>32</v>
      </c>
      <c r="V134" s="25">
        <f t="shared" ref="V134:AA134" si="346">SUM(V135:V142)</f>
        <v>0</v>
      </c>
      <c r="W134" s="25">
        <f>Y134+AA134</f>
        <v>1066270.4</v>
      </c>
      <c r="X134" s="25" t="s">
        <v>33</v>
      </c>
      <c r="Y134" s="25">
        <f t="shared" ref="Y134:AD134" si="347">SUM(Y135:Y142)</f>
        <v>1066270.4</v>
      </c>
      <c r="Z134" s="25" t="s">
        <v>32</v>
      </c>
      <c r="AA134" s="25">
        <f>SUM(AA135:AA142)</f>
        <v>0</v>
      </c>
      <c r="AB134" s="25">
        <f>AD134+AF134</f>
        <v>1094753.6</v>
      </c>
      <c r="AC134" s="25" t="s">
        <v>32</v>
      </c>
      <c r="AD134" s="25">
        <f>SUM(AD135:AD142)</f>
        <v>1067393.6</v>
      </c>
      <c r="AE134" s="25" t="s">
        <v>32</v>
      </c>
      <c r="AF134" s="25">
        <f>AF135+AF136+AF137+AF138+AF139+AF140+AF141+AF142</f>
        <v>27360</v>
      </c>
    </row>
    <row r="135" s="3" customFormat="1" ht="16.5" customHeight="1" spans="1:32">
      <c r="A135" s="26"/>
      <c r="B135" s="27"/>
      <c r="C135" s="27" t="s">
        <v>36</v>
      </c>
      <c r="D135" s="27"/>
      <c r="E135" s="45">
        <v>7874</v>
      </c>
      <c r="F135" s="45">
        <f>G135+H135+I135</f>
        <v>5984240</v>
      </c>
      <c r="G135" s="25">
        <f>L135</f>
        <v>1889760</v>
      </c>
      <c r="H135" s="25">
        <f t="shared" ref="H135:H142" si="348">O135+T135+Y135+AD135</f>
        <v>4094480</v>
      </c>
      <c r="I135" s="25">
        <f t="shared" ref="I135:I142" si="349">Q135+V135+AA135+AF135</f>
        <v>0</v>
      </c>
      <c r="J135" s="25">
        <f t="shared" ref="J135:J142" si="350">L135</f>
        <v>1889760</v>
      </c>
      <c r="K135" s="25">
        <v>240</v>
      </c>
      <c r="L135" s="25">
        <f t="shared" ref="L135:L142" si="351">E135*K135</f>
        <v>1889760</v>
      </c>
      <c r="M135" s="25">
        <f>O135+Q135</f>
        <v>2456688</v>
      </c>
      <c r="N135" s="25">
        <v>312</v>
      </c>
      <c r="O135" s="25">
        <f t="shared" ref="O135:O142" si="352">E135*N135</f>
        <v>2456688</v>
      </c>
      <c r="P135" s="25">
        <v>0</v>
      </c>
      <c r="Q135" s="25">
        <f t="shared" ref="Q135:Q142" si="353">E135*P135</f>
        <v>0</v>
      </c>
      <c r="R135" s="25">
        <f>T135+V135</f>
        <v>0</v>
      </c>
      <c r="S135" s="65">
        <v>0</v>
      </c>
      <c r="T135" s="65">
        <f t="shared" ref="T135:T142" si="354">E135*S135</f>
        <v>0</v>
      </c>
      <c r="U135" s="25">
        <v>0</v>
      </c>
      <c r="V135" s="25">
        <f t="shared" ref="V135:V142" si="355">E135*U135</f>
        <v>0</v>
      </c>
      <c r="W135" s="25">
        <f>Y135+AA135</f>
        <v>818896</v>
      </c>
      <c r="X135" s="25">
        <v>104</v>
      </c>
      <c r="Y135" s="25">
        <f t="shared" ref="Y135:Y142" si="356">X135*E135</f>
        <v>818896</v>
      </c>
      <c r="Z135" s="25">
        <v>0</v>
      </c>
      <c r="AA135" s="25">
        <f t="shared" ref="AA135:AA142" si="357">E135*Z135</f>
        <v>0</v>
      </c>
      <c r="AB135" s="25">
        <f>AD135+AF135</f>
        <v>818896</v>
      </c>
      <c r="AC135" s="25">
        <v>104</v>
      </c>
      <c r="AD135" s="25">
        <f t="shared" ref="AD135:AD142" si="358">AC135*E135</f>
        <v>818896</v>
      </c>
      <c r="AE135" s="25">
        <v>0</v>
      </c>
      <c r="AF135" s="65">
        <f t="shared" ref="AF135:AF142" si="359">AE135*E135</f>
        <v>0</v>
      </c>
    </row>
    <row r="136" s="3" customFormat="1" ht="24.95" customHeight="1" spans="1:32">
      <c r="A136" s="26"/>
      <c r="B136" s="27"/>
      <c r="C136" s="27" t="s">
        <v>34</v>
      </c>
      <c r="D136" s="27"/>
      <c r="E136" s="45">
        <v>14</v>
      </c>
      <c r="F136" s="45">
        <f>G136+H136+I136</f>
        <v>10220</v>
      </c>
      <c r="G136" s="25">
        <f>L136</f>
        <v>3360</v>
      </c>
      <c r="H136" s="25">
        <f>O136+T136+Y136+AD136</f>
        <v>6860</v>
      </c>
      <c r="I136" s="25">
        <f>Q136+V136+AA136+AF136</f>
        <v>0</v>
      </c>
      <c r="J136" s="25">
        <f>L136</f>
        <v>3360</v>
      </c>
      <c r="K136" s="25">
        <v>240</v>
      </c>
      <c r="L136" s="25">
        <f>E136*K136</f>
        <v>3360</v>
      </c>
      <c r="M136" s="25">
        <f>O136+Q136</f>
        <v>3948</v>
      </c>
      <c r="N136" s="25">
        <v>282</v>
      </c>
      <c r="O136" s="25">
        <f>E136*N136</f>
        <v>3948</v>
      </c>
      <c r="P136" s="25">
        <v>0</v>
      </c>
      <c r="Q136" s="25">
        <f>E136*P136</f>
        <v>0</v>
      </c>
      <c r="R136" s="25">
        <f>T136+V136</f>
        <v>0</v>
      </c>
      <c r="S136" s="65">
        <v>0</v>
      </c>
      <c r="T136" s="65">
        <f>E136*S136</f>
        <v>0</v>
      </c>
      <c r="U136" s="25">
        <v>0</v>
      </c>
      <c r="V136" s="25">
        <f>E136*U136</f>
        <v>0</v>
      </c>
      <c r="W136" s="25">
        <f>Y136+AA136</f>
        <v>1164.8</v>
      </c>
      <c r="X136" s="25">
        <v>83.2</v>
      </c>
      <c r="Y136" s="25">
        <f>X136*E136</f>
        <v>1164.8</v>
      </c>
      <c r="Z136" s="25">
        <v>0</v>
      </c>
      <c r="AA136" s="25">
        <f>E136*Z136</f>
        <v>0</v>
      </c>
      <c r="AB136" s="25">
        <f>AD136+AF136</f>
        <v>1747.2</v>
      </c>
      <c r="AC136" s="25">
        <v>124.8</v>
      </c>
      <c r="AD136" s="25">
        <f>AC136*E136</f>
        <v>1747.2</v>
      </c>
      <c r="AE136" s="25">
        <v>0</v>
      </c>
      <c r="AF136" s="65">
        <f>AE136*E136</f>
        <v>0</v>
      </c>
    </row>
    <row r="137" s="3" customFormat="1" ht="33" customHeight="1" spans="1:32">
      <c r="A137" s="26"/>
      <c r="B137" s="27" t="s">
        <v>35</v>
      </c>
      <c r="C137" s="27" t="s">
        <v>37</v>
      </c>
      <c r="D137" s="27"/>
      <c r="E137" s="45">
        <v>48</v>
      </c>
      <c r="F137" s="45">
        <f>G137+H137+I137</f>
        <v>36480</v>
      </c>
      <c r="G137" s="25">
        <f>L137</f>
        <v>0</v>
      </c>
      <c r="H137" s="25">
        <f>O137+T137+Y137+AD137</f>
        <v>24960</v>
      </c>
      <c r="I137" s="25">
        <f>Q137+V137+AA137+AF137</f>
        <v>11520</v>
      </c>
      <c r="J137" s="25">
        <f>L137</f>
        <v>0</v>
      </c>
      <c r="K137" s="25">
        <v>0</v>
      </c>
      <c r="L137" s="25">
        <f>E137*K137</f>
        <v>0</v>
      </c>
      <c r="M137" s="25">
        <f>O137+Q137</f>
        <v>14976</v>
      </c>
      <c r="N137" s="25">
        <v>312</v>
      </c>
      <c r="O137" s="25">
        <f>E137*N137</f>
        <v>14976</v>
      </c>
      <c r="P137" s="25">
        <v>0</v>
      </c>
      <c r="Q137" s="25">
        <f>E137*P137</f>
        <v>0</v>
      </c>
      <c r="R137" s="25">
        <f>T137+V137</f>
        <v>0</v>
      </c>
      <c r="S137" s="65">
        <v>0</v>
      </c>
      <c r="T137" s="65">
        <f>E137*S137</f>
        <v>0</v>
      </c>
      <c r="U137" s="25">
        <v>0</v>
      </c>
      <c r="V137" s="25">
        <f>E137*U137</f>
        <v>0</v>
      </c>
      <c r="W137" s="25">
        <f>Y137+AA137</f>
        <v>4992</v>
      </c>
      <c r="X137" s="25">
        <v>104</v>
      </c>
      <c r="Y137" s="25">
        <f>X137*E137</f>
        <v>4992</v>
      </c>
      <c r="Z137" s="25">
        <v>0</v>
      </c>
      <c r="AA137" s="25">
        <f>E137*Z137</f>
        <v>0</v>
      </c>
      <c r="AB137" s="25">
        <f>AD137+AF137</f>
        <v>16512</v>
      </c>
      <c r="AC137" s="25">
        <v>104</v>
      </c>
      <c r="AD137" s="25">
        <f>AC137*E137</f>
        <v>4992</v>
      </c>
      <c r="AE137" s="25">
        <v>240</v>
      </c>
      <c r="AF137" s="65">
        <f>AE137*E137</f>
        <v>11520</v>
      </c>
    </row>
    <row r="138" s="3" customFormat="1" ht="24.95" customHeight="1" spans="1:32">
      <c r="A138" s="26"/>
      <c r="B138" s="27" t="s">
        <v>35</v>
      </c>
      <c r="C138" s="27" t="s">
        <v>38</v>
      </c>
      <c r="D138" s="27"/>
      <c r="E138" s="45">
        <v>57</v>
      </c>
      <c r="F138" s="45">
        <f>G138+H138+I138</f>
        <v>43320</v>
      </c>
      <c r="G138" s="25">
        <f>L138</f>
        <v>0</v>
      </c>
      <c r="H138" s="25">
        <f>O138+T138+Y138+AD138</f>
        <v>29640</v>
      </c>
      <c r="I138" s="25">
        <f>Q138+V138+AA138+AF138</f>
        <v>13680</v>
      </c>
      <c r="J138" s="25">
        <f>L138</f>
        <v>0</v>
      </c>
      <c r="K138" s="25">
        <v>0</v>
      </c>
      <c r="L138" s="25">
        <f>E138*K138</f>
        <v>0</v>
      </c>
      <c r="M138" s="25">
        <f>O138+Q138</f>
        <v>17784</v>
      </c>
      <c r="N138" s="25">
        <v>312</v>
      </c>
      <c r="O138" s="25">
        <f>E138*N138</f>
        <v>17784</v>
      </c>
      <c r="P138" s="25">
        <v>0</v>
      </c>
      <c r="Q138" s="25">
        <f>E138*P138</f>
        <v>0</v>
      </c>
      <c r="R138" s="25">
        <f>T138+V138</f>
        <v>0</v>
      </c>
      <c r="S138" s="65">
        <v>0</v>
      </c>
      <c r="T138" s="65">
        <f>E138*S138</f>
        <v>0</v>
      </c>
      <c r="U138" s="25">
        <v>0</v>
      </c>
      <c r="V138" s="25">
        <f>E138*U138</f>
        <v>0</v>
      </c>
      <c r="W138" s="25">
        <f>Y138+AA138</f>
        <v>5928</v>
      </c>
      <c r="X138" s="25">
        <v>104</v>
      </c>
      <c r="Y138" s="25">
        <f>X138*E138</f>
        <v>5928</v>
      </c>
      <c r="Z138" s="25">
        <v>0</v>
      </c>
      <c r="AA138" s="25">
        <f>E138*Z138</f>
        <v>0</v>
      </c>
      <c r="AB138" s="25">
        <f>AD138+AF138</f>
        <v>19608</v>
      </c>
      <c r="AC138" s="25">
        <v>104</v>
      </c>
      <c r="AD138" s="25">
        <f>AC138*E138</f>
        <v>5928</v>
      </c>
      <c r="AE138" s="25">
        <v>240</v>
      </c>
      <c r="AF138" s="65">
        <f>AE138*E138</f>
        <v>13680</v>
      </c>
    </row>
    <row r="139" s="3" customFormat="1" ht="24.95" customHeight="1" spans="1:32">
      <c r="A139" s="26"/>
      <c r="B139" s="27"/>
      <c r="C139" s="27" t="s">
        <v>65</v>
      </c>
      <c r="D139" s="27"/>
      <c r="E139" s="45">
        <v>8</v>
      </c>
      <c r="F139" s="45">
        <f>G139+H139+I139</f>
        <v>5840</v>
      </c>
      <c r="G139" s="25">
        <f>L139</f>
        <v>1920</v>
      </c>
      <c r="H139" s="25">
        <f>O139+T139+Y139+AD139</f>
        <v>3920</v>
      </c>
      <c r="I139" s="25">
        <f>Q139+V139+AA139+AF139</f>
        <v>0</v>
      </c>
      <c r="J139" s="25">
        <f>L139</f>
        <v>1920</v>
      </c>
      <c r="K139" s="25">
        <v>240</v>
      </c>
      <c r="L139" s="25">
        <f>E139*K139</f>
        <v>1920</v>
      </c>
      <c r="M139" s="25">
        <f>O139+Q139</f>
        <v>2256</v>
      </c>
      <c r="N139" s="25">
        <v>282</v>
      </c>
      <c r="O139" s="25">
        <f>E139*N139</f>
        <v>2256</v>
      </c>
      <c r="P139" s="25">
        <v>0</v>
      </c>
      <c r="Q139" s="25">
        <f>E139*P139</f>
        <v>0</v>
      </c>
      <c r="R139" s="25">
        <f>T139+V139</f>
        <v>0</v>
      </c>
      <c r="S139" s="65">
        <v>0</v>
      </c>
      <c r="T139" s="65">
        <f>E139*S139</f>
        <v>0</v>
      </c>
      <c r="U139" s="25">
        <v>0</v>
      </c>
      <c r="V139" s="25">
        <f>E139*U139</f>
        <v>0</v>
      </c>
      <c r="W139" s="25">
        <f>Y139+AA139</f>
        <v>665.6</v>
      </c>
      <c r="X139" s="25">
        <v>83.2</v>
      </c>
      <c r="Y139" s="25">
        <f>X139*E139</f>
        <v>665.6</v>
      </c>
      <c r="Z139" s="25">
        <v>0</v>
      </c>
      <c r="AA139" s="25">
        <f>E139*Z139</f>
        <v>0</v>
      </c>
      <c r="AB139" s="25">
        <f>AD139+AF139</f>
        <v>998.4</v>
      </c>
      <c r="AC139" s="25">
        <v>124.8</v>
      </c>
      <c r="AD139" s="25">
        <f>AC139*E139</f>
        <v>998.4</v>
      </c>
      <c r="AE139" s="25">
        <v>0</v>
      </c>
      <c r="AF139" s="65">
        <f>AE139*E139</f>
        <v>0</v>
      </c>
    </row>
    <row r="140" s="3" customFormat="1" ht="32.25" customHeight="1" spans="1:32">
      <c r="A140" s="26"/>
      <c r="B140" s="27" t="s">
        <v>35</v>
      </c>
      <c r="C140" s="27" t="s">
        <v>40</v>
      </c>
      <c r="D140" s="27"/>
      <c r="E140" s="45">
        <v>2248</v>
      </c>
      <c r="F140" s="45">
        <f>G140+H140+I140</f>
        <v>1708480</v>
      </c>
      <c r="G140" s="25">
        <f>L140</f>
        <v>539520</v>
      </c>
      <c r="H140" s="25">
        <f>O140+T140+Y140+AD140</f>
        <v>1168960</v>
      </c>
      <c r="I140" s="25">
        <f>Q140+V140+AA140+AF140</f>
        <v>0</v>
      </c>
      <c r="J140" s="25">
        <f>L140</f>
        <v>539520</v>
      </c>
      <c r="K140" s="25">
        <v>240</v>
      </c>
      <c r="L140" s="25">
        <f>E140*K140</f>
        <v>539520</v>
      </c>
      <c r="M140" s="25">
        <f>O140+Q140</f>
        <v>701376</v>
      </c>
      <c r="N140" s="25">
        <v>312</v>
      </c>
      <c r="O140" s="25">
        <f>E140*N140</f>
        <v>701376</v>
      </c>
      <c r="P140" s="25">
        <v>0</v>
      </c>
      <c r="Q140" s="25">
        <f>E140*P140</f>
        <v>0</v>
      </c>
      <c r="R140" s="25">
        <f>T140+V140</f>
        <v>0</v>
      </c>
      <c r="S140" s="65">
        <v>0</v>
      </c>
      <c r="T140" s="65">
        <f>E140*S140</f>
        <v>0</v>
      </c>
      <c r="U140" s="25">
        <v>0</v>
      </c>
      <c r="V140" s="25">
        <f>E140*U140</f>
        <v>0</v>
      </c>
      <c r="W140" s="25">
        <f>Y140+AA140</f>
        <v>233792</v>
      </c>
      <c r="X140" s="25">
        <v>104</v>
      </c>
      <c r="Y140" s="25">
        <f>X140*E140</f>
        <v>233792</v>
      </c>
      <c r="Z140" s="25">
        <v>0</v>
      </c>
      <c r="AA140" s="25">
        <f>E140*Z140</f>
        <v>0</v>
      </c>
      <c r="AB140" s="25">
        <f>AD140+AF140</f>
        <v>233792</v>
      </c>
      <c r="AC140" s="25">
        <v>104</v>
      </c>
      <c r="AD140" s="25">
        <f>AC140*E140</f>
        <v>233792</v>
      </c>
      <c r="AE140" s="25">
        <v>0</v>
      </c>
      <c r="AF140" s="65">
        <f>AE140*E140</f>
        <v>0</v>
      </c>
    </row>
    <row r="141" s="3" customFormat="1" ht="31.5" customHeight="1" spans="1:32">
      <c r="A141" s="26"/>
      <c r="B141" s="27"/>
      <c r="C141" s="27" t="s">
        <v>66</v>
      </c>
      <c r="D141" s="27"/>
      <c r="E141" s="45">
        <v>5</v>
      </c>
      <c r="F141" s="45">
        <f>G141+H141+I141</f>
        <v>3650</v>
      </c>
      <c r="G141" s="25">
        <f>L141</f>
        <v>0</v>
      </c>
      <c r="H141" s="25">
        <f>O141+T141+Y141+AD141</f>
        <v>2450</v>
      </c>
      <c r="I141" s="25">
        <f>Q141+V141+AA141+AF141</f>
        <v>1200</v>
      </c>
      <c r="J141" s="25">
        <f>L141</f>
        <v>0</v>
      </c>
      <c r="K141" s="25">
        <v>0</v>
      </c>
      <c r="L141" s="25">
        <f>E141*K141</f>
        <v>0</v>
      </c>
      <c r="M141" s="25">
        <f>O141+Q141</f>
        <v>1410</v>
      </c>
      <c r="N141" s="25">
        <v>282</v>
      </c>
      <c r="O141" s="25">
        <f>E141*N141</f>
        <v>1410</v>
      </c>
      <c r="P141" s="25">
        <v>0</v>
      </c>
      <c r="Q141" s="25">
        <f>E141*P141</f>
        <v>0</v>
      </c>
      <c r="R141" s="25">
        <f>T141+V141</f>
        <v>0</v>
      </c>
      <c r="S141" s="65">
        <v>0</v>
      </c>
      <c r="T141" s="65">
        <f>E141*S141</f>
        <v>0</v>
      </c>
      <c r="U141" s="25">
        <v>0</v>
      </c>
      <c r="V141" s="25">
        <f>E141*U141</f>
        <v>0</v>
      </c>
      <c r="W141" s="25">
        <f>Y141+AA141</f>
        <v>416</v>
      </c>
      <c r="X141" s="25">
        <v>83.2</v>
      </c>
      <c r="Y141" s="25">
        <f>X141*E141</f>
        <v>416</v>
      </c>
      <c r="Z141" s="25">
        <v>0</v>
      </c>
      <c r="AA141" s="25">
        <f>E141*Z141</f>
        <v>0</v>
      </c>
      <c r="AB141" s="25">
        <f>AD141+AF141</f>
        <v>1824</v>
      </c>
      <c r="AC141" s="25">
        <v>124.8</v>
      </c>
      <c r="AD141" s="25">
        <f>AC141*E141</f>
        <v>624</v>
      </c>
      <c r="AE141" s="25">
        <v>240</v>
      </c>
      <c r="AF141" s="65">
        <f>AE141*E141</f>
        <v>1200</v>
      </c>
    </row>
    <row r="142" s="3" customFormat="1" ht="31.5" customHeight="1" spans="1:32">
      <c r="A142" s="26"/>
      <c r="B142" s="27" t="s">
        <v>35</v>
      </c>
      <c r="C142" s="27" t="s">
        <v>46</v>
      </c>
      <c r="D142" s="27"/>
      <c r="E142" s="45">
        <v>4</v>
      </c>
      <c r="F142" s="45">
        <f>G142+H142+I142</f>
        <v>3040</v>
      </c>
      <c r="G142" s="25">
        <f>L142</f>
        <v>0</v>
      </c>
      <c r="H142" s="25">
        <f>O142+T142+Y142+AD142</f>
        <v>2080</v>
      </c>
      <c r="I142" s="25">
        <f>Q142+V142+AA142+AF142</f>
        <v>960</v>
      </c>
      <c r="J142" s="25">
        <f>L142</f>
        <v>0</v>
      </c>
      <c r="K142" s="25">
        <v>0</v>
      </c>
      <c r="L142" s="25">
        <f>E142*K142</f>
        <v>0</v>
      </c>
      <c r="M142" s="25">
        <f>O142+Q142</f>
        <v>1248</v>
      </c>
      <c r="N142" s="25">
        <v>312</v>
      </c>
      <c r="O142" s="25">
        <f>E142*N142</f>
        <v>1248</v>
      </c>
      <c r="P142" s="25">
        <v>0</v>
      </c>
      <c r="Q142" s="25">
        <f>E142*P142</f>
        <v>0</v>
      </c>
      <c r="R142" s="25">
        <f>T142+V142</f>
        <v>0</v>
      </c>
      <c r="S142" s="65">
        <v>0</v>
      </c>
      <c r="T142" s="65">
        <f>E142*S142</f>
        <v>0</v>
      </c>
      <c r="U142" s="25">
        <v>0</v>
      </c>
      <c r="V142" s="25">
        <f>E142*U142</f>
        <v>0</v>
      </c>
      <c r="W142" s="25">
        <f>Y142+AA142</f>
        <v>416</v>
      </c>
      <c r="X142" s="25">
        <v>104</v>
      </c>
      <c r="Y142" s="25">
        <f>X142*E142</f>
        <v>416</v>
      </c>
      <c r="Z142" s="25">
        <v>0</v>
      </c>
      <c r="AA142" s="25">
        <f>E142*Z142</f>
        <v>0</v>
      </c>
      <c r="AB142" s="25">
        <f>AD142+AF142</f>
        <v>1376</v>
      </c>
      <c r="AC142" s="25">
        <v>104</v>
      </c>
      <c r="AD142" s="25">
        <f>AC142*E142</f>
        <v>416</v>
      </c>
      <c r="AE142" s="25">
        <v>240</v>
      </c>
      <c r="AF142" s="65">
        <f>AE142*E142</f>
        <v>960</v>
      </c>
    </row>
    <row r="143" s="3" customFormat="1" ht="24.95" customHeight="1" spans="1:32">
      <c r="A143" s="26"/>
      <c r="B143" s="24" t="s">
        <v>55</v>
      </c>
      <c r="C143" s="24"/>
      <c r="D143" s="24"/>
      <c r="E143" s="45">
        <f t="shared" ref="E143:I143" si="360">E144+E145+E146+E147</f>
        <v>327657</v>
      </c>
      <c r="F143" s="45">
        <f>G143+H143+I143</f>
        <v>249019320</v>
      </c>
      <c r="G143" s="25">
        <f t="shared" ref="G143:I143" si="361">G144+G145+G146+G147</f>
        <v>77661840</v>
      </c>
      <c r="H143" s="25">
        <f>H144+H145+H146+H147</f>
        <v>170381640</v>
      </c>
      <c r="I143" s="25">
        <f>I144+I145+I146+I147</f>
        <v>975840</v>
      </c>
      <c r="J143" s="25">
        <f t="shared" ref="J143:O143" si="362">SUM(J144:J147)</f>
        <v>77661840</v>
      </c>
      <c r="K143" s="25"/>
      <c r="L143" s="25">
        <f>SUM(L144:L147)</f>
        <v>77661840</v>
      </c>
      <c r="M143" s="25">
        <f>O143+Q143</f>
        <v>102228984</v>
      </c>
      <c r="N143" s="25" t="s">
        <v>32</v>
      </c>
      <c r="O143" s="25">
        <f>SUM(O144:O147)</f>
        <v>102228984</v>
      </c>
      <c r="P143" s="25" t="s">
        <v>32</v>
      </c>
      <c r="Q143" s="25">
        <f t="shared" ref="Q143:V143" si="363">SUM(Q144:Q147)</f>
        <v>0</v>
      </c>
      <c r="R143" s="25">
        <f>T143+V143</f>
        <v>0</v>
      </c>
      <c r="S143" s="25" t="s">
        <v>32</v>
      </c>
      <c r="T143" s="25">
        <f>SUM(T144:T147)</f>
        <v>0</v>
      </c>
      <c r="U143" s="25" t="s">
        <v>32</v>
      </c>
      <c r="V143" s="25">
        <f>SUM(V144:V147)</f>
        <v>0</v>
      </c>
      <c r="W143" s="25">
        <f>Y143+AA143</f>
        <v>34076328</v>
      </c>
      <c r="X143" s="25" t="s">
        <v>33</v>
      </c>
      <c r="Y143" s="25">
        <f t="shared" ref="Y143:AD143" si="364">SUM(Y144:Y147)</f>
        <v>34076328</v>
      </c>
      <c r="Z143" s="25" t="s">
        <v>32</v>
      </c>
      <c r="AA143" s="25">
        <f t="shared" ref="AA143:AF143" si="365">SUM(AA144:AA147)</f>
        <v>0</v>
      </c>
      <c r="AB143" s="25">
        <f>AD143+AF143</f>
        <v>35052168</v>
      </c>
      <c r="AC143" s="25" t="s">
        <v>32</v>
      </c>
      <c r="AD143" s="25">
        <f>SUM(AD144:AD147)</f>
        <v>34076328</v>
      </c>
      <c r="AE143" s="25" t="s">
        <v>32</v>
      </c>
      <c r="AF143" s="25">
        <f>SUM(AF144:AF147)</f>
        <v>975840</v>
      </c>
    </row>
    <row r="144" s="3" customFormat="1" ht="20.1" customHeight="1" spans="1:32">
      <c r="A144" s="26"/>
      <c r="B144" s="27"/>
      <c r="C144" s="27" t="s">
        <v>56</v>
      </c>
      <c r="D144" s="27"/>
      <c r="E144" s="45">
        <v>323591</v>
      </c>
      <c r="F144" s="45">
        <f>G144+H144+I144</f>
        <v>245929160</v>
      </c>
      <c r="G144" s="25">
        <f t="shared" ref="G144:G147" si="366">L144</f>
        <v>77661840</v>
      </c>
      <c r="H144" s="25">
        <f t="shared" ref="H144:H147" si="367">O144+T144+Y144+AD144</f>
        <v>168267320</v>
      </c>
      <c r="I144" s="25">
        <f t="shared" ref="I144:I147" si="368">AF144</f>
        <v>0</v>
      </c>
      <c r="J144" s="25">
        <f t="shared" ref="J144:J147" si="369">L144</f>
        <v>77661840</v>
      </c>
      <c r="K144" s="25">
        <v>240</v>
      </c>
      <c r="L144" s="25">
        <f t="shared" ref="L144:L147" si="370">E144*K144</f>
        <v>77661840</v>
      </c>
      <c r="M144" s="25">
        <f>O144+Q144</f>
        <v>100960392</v>
      </c>
      <c r="N144" s="25">
        <v>312</v>
      </c>
      <c r="O144" s="25">
        <f t="shared" ref="O144:O147" si="371">E144*N144</f>
        <v>100960392</v>
      </c>
      <c r="P144" s="25">
        <v>0</v>
      </c>
      <c r="Q144" s="25">
        <f t="shared" ref="Q144:Q147" si="372">E144*P144</f>
        <v>0</v>
      </c>
      <c r="R144" s="25">
        <f>T144+V144</f>
        <v>0</v>
      </c>
      <c r="S144" s="65">
        <v>0</v>
      </c>
      <c r="T144" s="65">
        <f t="shared" ref="T144:T147" si="373">E144*S144</f>
        <v>0</v>
      </c>
      <c r="U144" s="25">
        <v>0</v>
      </c>
      <c r="V144" s="25">
        <f t="shared" ref="V144:V147" si="374">E144*U144</f>
        <v>0</v>
      </c>
      <c r="W144" s="25">
        <f>Y144+AA144</f>
        <v>33653464</v>
      </c>
      <c r="X144" s="25">
        <v>104</v>
      </c>
      <c r="Y144" s="25">
        <f t="shared" ref="Y144:Y147" si="375">X144*E144</f>
        <v>33653464</v>
      </c>
      <c r="Z144" s="25">
        <v>0</v>
      </c>
      <c r="AA144" s="25">
        <f t="shared" ref="AA144:AA147" si="376">E144*Z144</f>
        <v>0</v>
      </c>
      <c r="AB144" s="25">
        <f>AD144+AF144</f>
        <v>33653464</v>
      </c>
      <c r="AC144" s="25">
        <v>104</v>
      </c>
      <c r="AD144" s="25">
        <f t="shared" ref="AD144:AD147" si="377">AC144*E144</f>
        <v>33653464</v>
      </c>
      <c r="AE144" s="25">
        <v>0</v>
      </c>
      <c r="AF144" s="65">
        <f t="shared" ref="AF144:AF147" si="378">AE144*E144</f>
        <v>0</v>
      </c>
    </row>
    <row r="145" s="3" customFormat="1" ht="27" customHeight="1" spans="1:32">
      <c r="A145" s="26"/>
      <c r="B145" s="27" t="s">
        <v>35</v>
      </c>
      <c r="C145" s="27" t="s">
        <v>58</v>
      </c>
      <c r="D145" s="27"/>
      <c r="E145" s="45">
        <v>671</v>
      </c>
      <c r="F145" s="45">
        <f>G145+H145+I145</f>
        <v>509960</v>
      </c>
      <c r="G145" s="25">
        <f>L145</f>
        <v>0</v>
      </c>
      <c r="H145" s="25">
        <f>O145+T145+Y145+AD145</f>
        <v>348920</v>
      </c>
      <c r="I145" s="25">
        <f>AF145</f>
        <v>161040</v>
      </c>
      <c r="J145" s="25">
        <f>L145</f>
        <v>0</v>
      </c>
      <c r="K145" s="25">
        <v>0</v>
      </c>
      <c r="L145" s="25">
        <f>E145*K145</f>
        <v>0</v>
      </c>
      <c r="M145" s="25">
        <f>O145+Q145</f>
        <v>209352</v>
      </c>
      <c r="N145" s="25">
        <v>312</v>
      </c>
      <c r="O145" s="25">
        <f>E145*N145</f>
        <v>209352</v>
      </c>
      <c r="P145" s="25">
        <v>0</v>
      </c>
      <c r="Q145" s="25">
        <f>E145*P145</f>
        <v>0</v>
      </c>
      <c r="R145" s="25">
        <f>T145+V145</f>
        <v>0</v>
      </c>
      <c r="S145" s="65">
        <v>0</v>
      </c>
      <c r="T145" s="65">
        <f>E145*S145</f>
        <v>0</v>
      </c>
      <c r="U145" s="25">
        <v>0</v>
      </c>
      <c r="V145" s="25">
        <f>E145*U145</f>
        <v>0</v>
      </c>
      <c r="W145" s="25">
        <f>Y145+AA145</f>
        <v>69784</v>
      </c>
      <c r="X145" s="25">
        <v>104</v>
      </c>
      <c r="Y145" s="25">
        <f>X145*E145</f>
        <v>69784</v>
      </c>
      <c r="Z145" s="25">
        <v>0</v>
      </c>
      <c r="AA145" s="25">
        <f>E145*Z145</f>
        <v>0</v>
      </c>
      <c r="AB145" s="25">
        <f>AD145+AF145</f>
        <v>230824</v>
      </c>
      <c r="AC145" s="25">
        <v>104</v>
      </c>
      <c r="AD145" s="25">
        <f>AC145*E145</f>
        <v>69784</v>
      </c>
      <c r="AE145" s="25">
        <v>240</v>
      </c>
      <c r="AF145" s="65">
        <f>AE145*E145</f>
        <v>161040</v>
      </c>
    </row>
    <row r="146" s="3" customFormat="1" ht="20.1" customHeight="1" spans="1:32">
      <c r="A146" s="26"/>
      <c r="B146" s="27" t="s">
        <v>35</v>
      </c>
      <c r="C146" s="27" t="s">
        <v>61</v>
      </c>
      <c r="D146" s="27"/>
      <c r="E146" s="45">
        <v>1622</v>
      </c>
      <c r="F146" s="45">
        <f>G146+H146+I146</f>
        <v>1232720</v>
      </c>
      <c r="G146" s="25">
        <f>L146</f>
        <v>0</v>
      </c>
      <c r="H146" s="25">
        <f>O146+T146+Y146+AD146</f>
        <v>843440</v>
      </c>
      <c r="I146" s="25">
        <f>AF146</f>
        <v>389280</v>
      </c>
      <c r="J146" s="25">
        <f>L146</f>
        <v>0</v>
      </c>
      <c r="K146" s="25">
        <v>0</v>
      </c>
      <c r="L146" s="25">
        <f>E146*K146</f>
        <v>0</v>
      </c>
      <c r="M146" s="25">
        <f>O146+Q146</f>
        <v>506064</v>
      </c>
      <c r="N146" s="25">
        <v>312</v>
      </c>
      <c r="O146" s="25">
        <f>E146*N146</f>
        <v>506064</v>
      </c>
      <c r="P146" s="25">
        <v>0</v>
      </c>
      <c r="Q146" s="25">
        <f>E146*P146</f>
        <v>0</v>
      </c>
      <c r="R146" s="25">
        <f>T146+V146</f>
        <v>0</v>
      </c>
      <c r="S146" s="65">
        <v>0</v>
      </c>
      <c r="T146" s="65">
        <f>E146*S146</f>
        <v>0</v>
      </c>
      <c r="U146" s="25">
        <v>0</v>
      </c>
      <c r="V146" s="25">
        <f>E146*U146</f>
        <v>0</v>
      </c>
      <c r="W146" s="25">
        <f>Y146+AA146</f>
        <v>168688</v>
      </c>
      <c r="X146" s="25">
        <v>104</v>
      </c>
      <c r="Y146" s="25">
        <f>X146*E146</f>
        <v>168688</v>
      </c>
      <c r="Z146" s="25">
        <v>0</v>
      </c>
      <c r="AA146" s="25">
        <f>E146*Z146</f>
        <v>0</v>
      </c>
      <c r="AB146" s="25">
        <f>AD146+AF146</f>
        <v>557968</v>
      </c>
      <c r="AC146" s="25">
        <v>104</v>
      </c>
      <c r="AD146" s="25">
        <f>AC146*E146</f>
        <v>168688</v>
      </c>
      <c r="AE146" s="25">
        <v>240</v>
      </c>
      <c r="AF146" s="65">
        <f>AE146*E146</f>
        <v>389280</v>
      </c>
    </row>
    <row r="147" s="3" customFormat="1" ht="20.1" customHeight="1" spans="1:32">
      <c r="A147" s="26"/>
      <c r="B147" s="27" t="s">
        <v>35</v>
      </c>
      <c r="C147" s="27" t="s">
        <v>62</v>
      </c>
      <c r="D147" s="27"/>
      <c r="E147" s="45">
        <v>1773</v>
      </c>
      <c r="F147" s="45">
        <f>G147+H147+I147</f>
        <v>1347480</v>
      </c>
      <c r="G147" s="25">
        <f>L147</f>
        <v>0</v>
      </c>
      <c r="H147" s="25">
        <f>O147+T147+Y147+AD147</f>
        <v>921960</v>
      </c>
      <c r="I147" s="25">
        <f>AF147</f>
        <v>425520</v>
      </c>
      <c r="J147" s="25">
        <f>L147</f>
        <v>0</v>
      </c>
      <c r="K147" s="25">
        <v>0</v>
      </c>
      <c r="L147" s="25">
        <f>E147*K147</f>
        <v>0</v>
      </c>
      <c r="M147" s="25">
        <f>O147+Q147</f>
        <v>553176</v>
      </c>
      <c r="N147" s="25">
        <v>312</v>
      </c>
      <c r="O147" s="25">
        <f>E147*N147</f>
        <v>553176</v>
      </c>
      <c r="P147" s="25">
        <v>0</v>
      </c>
      <c r="Q147" s="25">
        <f>E147*P147</f>
        <v>0</v>
      </c>
      <c r="R147" s="25">
        <f>T147+V147</f>
        <v>0</v>
      </c>
      <c r="S147" s="65">
        <v>0</v>
      </c>
      <c r="T147" s="65">
        <f>E147*S147</f>
        <v>0</v>
      </c>
      <c r="U147" s="25">
        <v>0</v>
      </c>
      <c r="V147" s="25">
        <f>E147*U147</f>
        <v>0</v>
      </c>
      <c r="W147" s="25">
        <f>Y147+AA147</f>
        <v>184392</v>
      </c>
      <c r="X147" s="25">
        <v>104</v>
      </c>
      <c r="Y147" s="25">
        <f>X147*E147</f>
        <v>184392</v>
      </c>
      <c r="Z147" s="25">
        <v>0</v>
      </c>
      <c r="AA147" s="25">
        <f>E147*Z147</f>
        <v>0</v>
      </c>
      <c r="AB147" s="25">
        <f>AD147+AF147</f>
        <v>609912</v>
      </c>
      <c r="AC147" s="25">
        <v>104</v>
      </c>
      <c r="AD147" s="25">
        <f>AC147*E147</f>
        <v>184392</v>
      </c>
      <c r="AE147" s="25">
        <v>240</v>
      </c>
      <c r="AF147" s="65">
        <f>AE147*E147</f>
        <v>425520</v>
      </c>
    </row>
    <row r="148" s="3" customFormat="1" ht="20.1" customHeight="1" spans="1:32">
      <c r="A148" s="26"/>
      <c r="B148" s="57" t="s">
        <v>41</v>
      </c>
      <c r="C148" s="58"/>
      <c r="D148" s="80"/>
      <c r="E148" s="78">
        <f t="shared" ref="E148:J148" si="379">E129+E134+E143</f>
        <v>350995</v>
      </c>
      <c r="F148" s="78">
        <f>F129+F134+F143</f>
        <v>266728720</v>
      </c>
      <c r="G148" s="78">
        <f>G129+G134+G143</f>
        <v>83229840</v>
      </c>
      <c r="H148" s="78">
        <f>H129+H134+H143</f>
        <v>182489920</v>
      </c>
      <c r="I148" s="78">
        <f>I129+I134+I143</f>
        <v>1008960</v>
      </c>
      <c r="J148" s="78">
        <f>J129+J134+J143</f>
        <v>83229840</v>
      </c>
      <c r="K148" s="78">
        <v>0</v>
      </c>
      <c r="L148" s="78">
        <f>L129+L134+L143</f>
        <v>83229840</v>
      </c>
      <c r="M148" s="54">
        <f>O148+Q148</f>
        <v>109482960</v>
      </c>
      <c r="N148" s="54" t="s">
        <v>32</v>
      </c>
      <c r="O148" s="54">
        <f>O129+O134+O143</f>
        <v>109482960</v>
      </c>
      <c r="P148" s="54" t="s">
        <v>32</v>
      </c>
      <c r="Q148" s="54">
        <f t="shared" ref="Q148:V148" si="380">Q129+Q134</f>
        <v>0</v>
      </c>
      <c r="R148" s="54">
        <f>T148+V148</f>
        <v>0</v>
      </c>
      <c r="S148" s="54" t="s">
        <v>32</v>
      </c>
      <c r="T148" s="54">
        <f>T129+T134</f>
        <v>0</v>
      </c>
      <c r="U148" s="54" t="s">
        <v>32</v>
      </c>
      <c r="V148" s="54">
        <f>V129+V134</f>
        <v>0</v>
      </c>
      <c r="W148" s="54">
        <f>Y148+AA148</f>
        <v>36484427.2</v>
      </c>
      <c r="X148" s="54" t="s">
        <v>33</v>
      </c>
      <c r="Y148" s="54">
        <f>Y129+Y134+Y143</f>
        <v>36484427.2</v>
      </c>
      <c r="Z148" s="54" t="s">
        <v>32</v>
      </c>
      <c r="AA148" s="54">
        <f>AA129+AA134</f>
        <v>0</v>
      </c>
      <c r="AB148" s="54">
        <f>AD148+AF148</f>
        <v>37531492.8</v>
      </c>
      <c r="AC148" s="54" t="s">
        <v>32</v>
      </c>
      <c r="AD148" s="54">
        <f>AD129+AD134+AD143</f>
        <v>36522532.8</v>
      </c>
      <c r="AE148" s="54" t="s">
        <v>32</v>
      </c>
      <c r="AF148" s="54">
        <f>AF129+AF134+AF143</f>
        <v>1008960</v>
      </c>
    </row>
    <row r="149" s="3" customFormat="1" ht="18" customHeight="1" spans="1:32">
      <c r="A149" s="26"/>
      <c r="B149" s="28"/>
      <c r="C149" s="49"/>
      <c r="D149" s="25"/>
      <c r="E149" s="28" t="s">
        <v>67</v>
      </c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49"/>
      <c r="W149" s="25">
        <v>0</v>
      </c>
      <c r="X149" s="25"/>
      <c r="Y149" s="25">
        <v>0</v>
      </c>
      <c r="Z149" s="25"/>
      <c r="AA149" s="25"/>
      <c r="AB149" s="54">
        <f>AD149+AF149</f>
        <v>4385.8</v>
      </c>
      <c r="AC149" s="25"/>
      <c r="AD149" s="25">
        <v>4385.8</v>
      </c>
      <c r="AE149" s="25"/>
      <c r="AF149" s="25">
        <v>0</v>
      </c>
    </row>
    <row r="150" s="3" customFormat="1" ht="18" customHeight="1" spans="1:32">
      <c r="A150" s="26"/>
      <c r="B150" s="28"/>
      <c r="C150" s="49"/>
      <c r="D150" s="25"/>
      <c r="E150" s="28" t="s">
        <v>63</v>
      </c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49"/>
      <c r="W150" s="25">
        <f>Y150</f>
        <v>147400</v>
      </c>
      <c r="X150" s="25"/>
      <c r="Y150" s="25">
        <v>147400</v>
      </c>
      <c r="Z150" s="25"/>
      <c r="AA150" s="25"/>
      <c r="AB150" s="54">
        <f>AD150+AF150</f>
        <v>371000</v>
      </c>
      <c r="AC150" s="25"/>
      <c r="AD150" s="25">
        <v>147400</v>
      </c>
      <c r="AE150" s="25"/>
      <c r="AF150" s="25">
        <v>223600</v>
      </c>
    </row>
    <row r="151" s="7" customFormat="1" ht="18" customHeight="1" spans="1:32">
      <c r="A151" s="31"/>
      <c r="B151" s="32" t="s">
        <v>41</v>
      </c>
      <c r="C151" s="76"/>
      <c r="D151" s="52"/>
      <c r="E151" s="32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76"/>
      <c r="W151" s="52">
        <f>W148+W150</f>
        <v>36631827.2</v>
      </c>
      <c r="X151" s="52"/>
      <c r="Y151" s="52">
        <f>Y148+Y149+Y150</f>
        <v>36631827.2</v>
      </c>
      <c r="Z151" s="52"/>
      <c r="AA151" s="32"/>
      <c r="AB151" s="52">
        <f>AD151+AF151</f>
        <v>37906878.6</v>
      </c>
      <c r="AC151" s="76"/>
      <c r="AD151" s="52">
        <f>AD148+AD149+AD150</f>
        <v>36674318.6</v>
      </c>
      <c r="AE151" s="52"/>
      <c r="AF151" s="52">
        <f>AF148+AF149+AF150</f>
        <v>1232560</v>
      </c>
    </row>
    <row r="152" s="8" customFormat="1" ht="24.95" customHeight="1" spans="1:32">
      <c r="A152" s="34"/>
      <c r="B152" s="35"/>
      <c r="C152" s="35"/>
      <c r="D152" s="35"/>
      <c r="E152" s="35"/>
      <c r="F152" s="36"/>
      <c r="G152" s="36"/>
      <c r="H152" s="35"/>
      <c r="I152" s="6"/>
      <c r="J152" s="36"/>
      <c r="K152" s="36"/>
      <c r="L152" s="35"/>
      <c r="M152" s="35"/>
      <c r="N152" s="6"/>
      <c r="O152" s="64"/>
      <c r="P152" s="36"/>
      <c r="Q152" s="36"/>
      <c r="R152" s="36"/>
      <c r="S152" s="36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</row>
    <row r="153" s="3" customFormat="1" ht="32.25" customHeight="1" spans="1:32">
      <c r="A153" s="23" t="s">
        <v>68</v>
      </c>
      <c r="B153" s="24" t="s">
        <v>30</v>
      </c>
      <c r="C153" s="24"/>
      <c r="D153" s="24"/>
      <c r="E153" s="45">
        <f>E154+E155+E156+E157</f>
        <v>10856</v>
      </c>
      <c r="F153" s="45">
        <f t="shared" ref="F153:F170" si="381">G153+H153+I153</f>
        <v>8225300</v>
      </c>
      <c r="G153" s="25">
        <f t="shared" ref="G153:G168" si="382">L153</f>
        <v>2586480</v>
      </c>
      <c r="H153" s="25">
        <f t="shared" ref="H153:L153" si="383">SUM(H154:H157)</f>
        <v>5619860</v>
      </c>
      <c r="I153" s="25">
        <f>SUM(I154:I157)</f>
        <v>18960</v>
      </c>
      <c r="J153" s="25">
        <f t="shared" ref="J153:J157" si="384">L153</f>
        <v>2586480</v>
      </c>
      <c r="K153" s="25" t="s">
        <v>31</v>
      </c>
      <c r="L153" s="25">
        <f>SUM(L154:L157)</f>
        <v>2586480</v>
      </c>
      <c r="M153" s="25">
        <f t="shared" ref="M153:M171" si="385">O153+Q153</f>
        <v>3361812</v>
      </c>
      <c r="N153" s="25" t="s">
        <v>32</v>
      </c>
      <c r="O153" s="25">
        <f t="shared" ref="O153:T153" si="386">SUM(O154:O157)</f>
        <v>3361812</v>
      </c>
      <c r="P153" s="25" t="s">
        <v>32</v>
      </c>
      <c r="Q153" s="25">
        <f>SUM(Q154:Q157)</f>
        <v>0</v>
      </c>
      <c r="R153" s="25">
        <f t="shared" ref="R153:R171" si="387">T153+V153</f>
        <v>677414.4</v>
      </c>
      <c r="S153" s="25" t="s">
        <v>32</v>
      </c>
      <c r="T153" s="25">
        <f>SUM(T154:T157)</f>
        <v>677414.4</v>
      </c>
      <c r="U153" s="25" t="s">
        <v>32</v>
      </c>
      <c r="V153" s="25">
        <f t="shared" ref="V153:AA153" si="388">SUM(V154:V157)</f>
        <v>0</v>
      </c>
      <c r="W153" s="25">
        <f t="shared" ref="W153:W171" si="389">Y153+AA153</f>
        <v>451609.6</v>
      </c>
      <c r="X153" s="25" t="s">
        <v>33</v>
      </c>
      <c r="Y153" s="25">
        <f t="shared" ref="Y153:AD153" si="390">SUM(Y154:Y157)</f>
        <v>451609.6</v>
      </c>
      <c r="Z153" s="25" t="s">
        <v>32</v>
      </c>
      <c r="AA153" s="25">
        <f t="shared" ref="AA153:AF153" si="391">SUM(AA154:AA157)</f>
        <v>0</v>
      </c>
      <c r="AB153" s="25">
        <f t="shared" ref="AB153:AB173" si="392">AD153+AF153</f>
        <v>1147984</v>
      </c>
      <c r="AC153" s="25" t="s">
        <v>32</v>
      </c>
      <c r="AD153" s="25">
        <f>SUM(AD154:AD157)</f>
        <v>1129024</v>
      </c>
      <c r="AE153" s="25" t="s">
        <v>32</v>
      </c>
      <c r="AF153" s="25">
        <f>SUM(AF154:AF157)</f>
        <v>18960</v>
      </c>
    </row>
    <row r="154" s="3" customFormat="1" ht="21" customHeight="1" spans="1:32">
      <c r="A154" s="26"/>
      <c r="B154" s="27" t="s">
        <v>35</v>
      </c>
      <c r="C154" s="27" t="s">
        <v>36</v>
      </c>
      <c r="D154" s="27"/>
      <c r="E154" s="45">
        <v>9935</v>
      </c>
      <c r="F154" s="45">
        <f>G154+H154+I154</f>
        <v>7550600</v>
      </c>
      <c r="G154" s="25">
        <f>L154</f>
        <v>2384400</v>
      </c>
      <c r="H154" s="25">
        <f t="shared" ref="H154:H157" si="393">O154+T154+Y154+AD154</f>
        <v>5166200</v>
      </c>
      <c r="I154" s="25">
        <f t="shared" ref="I154:I157" si="394">Q154+V154+AA154+AF154</f>
        <v>0</v>
      </c>
      <c r="J154" s="25">
        <f>L154</f>
        <v>2384400</v>
      </c>
      <c r="K154" s="25">
        <v>240</v>
      </c>
      <c r="L154" s="25">
        <f t="shared" ref="L154:L157" si="395">E154*K154</f>
        <v>2384400</v>
      </c>
      <c r="M154" s="25">
        <f>O154+Q154</f>
        <v>3099720</v>
      </c>
      <c r="N154" s="25">
        <v>312</v>
      </c>
      <c r="O154" s="25">
        <f t="shared" ref="O154:O157" si="396">E154*N154</f>
        <v>3099720</v>
      </c>
      <c r="P154" s="25">
        <v>0</v>
      </c>
      <c r="Q154" s="25">
        <f t="shared" ref="Q154:Q157" si="397">E154*P154</f>
        <v>0</v>
      </c>
      <c r="R154" s="25">
        <f>T154+V154</f>
        <v>619944</v>
      </c>
      <c r="S154" s="65">
        <v>62.4</v>
      </c>
      <c r="T154" s="65">
        <f t="shared" ref="T154:T157" si="398">E154*S154</f>
        <v>619944</v>
      </c>
      <c r="U154" s="25">
        <v>0</v>
      </c>
      <c r="V154" s="25">
        <f t="shared" ref="V154:V157" si="399">E154*U154</f>
        <v>0</v>
      </c>
      <c r="W154" s="25">
        <f>Y154+AA154</f>
        <v>413296</v>
      </c>
      <c r="X154" s="25">
        <v>41.6</v>
      </c>
      <c r="Y154" s="25">
        <f t="shared" ref="Y154:Y157" si="400">X154*E154</f>
        <v>413296</v>
      </c>
      <c r="Z154" s="25">
        <v>0</v>
      </c>
      <c r="AA154" s="25">
        <f t="shared" ref="AA154:AA157" si="401">E154*Z154</f>
        <v>0</v>
      </c>
      <c r="AB154" s="25">
        <f>AD154+AF154</f>
        <v>1033240</v>
      </c>
      <c r="AC154" s="25">
        <v>104</v>
      </c>
      <c r="AD154" s="25">
        <f t="shared" ref="AD154:AD157" si="402">AC154*E154</f>
        <v>1033240</v>
      </c>
      <c r="AE154" s="65">
        <v>0</v>
      </c>
      <c r="AF154" s="65">
        <f t="shared" ref="AF154:AF157" si="403">E154*AE154</f>
        <v>0</v>
      </c>
    </row>
    <row r="155" s="3" customFormat="1" ht="19.5" customHeight="1" spans="1:32">
      <c r="A155" s="26"/>
      <c r="B155" s="27"/>
      <c r="C155" s="27" t="s">
        <v>34</v>
      </c>
      <c r="D155" s="27"/>
      <c r="E155" s="45">
        <v>842</v>
      </c>
      <c r="F155" s="45">
        <f>G155+H155+I155</f>
        <v>614660</v>
      </c>
      <c r="G155" s="25">
        <f>L155</f>
        <v>202080</v>
      </c>
      <c r="H155" s="25">
        <f>O155+T155+Y155+AD155</f>
        <v>412580</v>
      </c>
      <c r="I155" s="25">
        <f>Q155+V155+AA155+AF155</f>
        <v>0</v>
      </c>
      <c r="J155" s="25">
        <f>L155</f>
        <v>202080</v>
      </c>
      <c r="K155" s="25">
        <v>240</v>
      </c>
      <c r="L155" s="25">
        <f>E155*K155</f>
        <v>202080</v>
      </c>
      <c r="M155" s="25">
        <f>O155+Q155</f>
        <v>237444</v>
      </c>
      <c r="N155" s="25">
        <v>282</v>
      </c>
      <c r="O155" s="25">
        <f>E155*N155</f>
        <v>237444</v>
      </c>
      <c r="P155" s="25">
        <v>0</v>
      </c>
      <c r="Q155" s="25">
        <f>E155*P155</f>
        <v>0</v>
      </c>
      <c r="R155" s="25">
        <f>T155+V155</f>
        <v>52540.8</v>
      </c>
      <c r="S155" s="65">
        <v>62.4</v>
      </c>
      <c r="T155" s="65">
        <f>E155*S155</f>
        <v>52540.8</v>
      </c>
      <c r="U155" s="25">
        <v>0</v>
      </c>
      <c r="V155" s="25">
        <f>E155*U155</f>
        <v>0</v>
      </c>
      <c r="W155" s="25">
        <f>Y155+AA155</f>
        <v>35027.2</v>
      </c>
      <c r="X155" s="25">
        <v>41.6</v>
      </c>
      <c r="Y155" s="25">
        <f>X155*E155</f>
        <v>35027.2</v>
      </c>
      <c r="Z155" s="25">
        <v>0</v>
      </c>
      <c r="AA155" s="25">
        <f>E155*Z155</f>
        <v>0</v>
      </c>
      <c r="AB155" s="25">
        <f>AD155+AF155</f>
        <v>87568</v>
      </c>
      <c r="AC155" s="25">
        <v>104</v>
      </c>
      <c r="AD155" s="25">
        <f>AC155*E155</f>
        <v>87568</v>
      </c>
      <c r="AE155" s="65">
        <v>0</v>
      </c>
      <c r="AF155" s="65">
        <f>E155*AE155</f>
        <v>0</v>
      </c>
    </row>
    <row r="156" s="3" customFormat="1" ht="32.25" customHeight="1" spans="1:32">
      <c r="A156" s="26"/>
      <c r="B156" s="27" t="s">
        <v>35</v>
      </c>
      <c r="C156" s="27" t="s">
        <v>37</v>
      </c>
      <c r="D156" s="27"/>
      <c r="E156" s="45">
        <v>61</v>
      </c>
      <c r="F156" s="45">
        <f>G156+H156+I156</f>
        <v>46360</v>
      </c>
      <c r="G156" s="25">
        <f>L156</f>
        <v>0</v>
      </c>
      <c r="H156" s="25">
        <f>O156+T156+Y156+AD156</f>
        <v>31720</v>
      </c>
      <c r="I156" s="25">
        <f>Q156+V156+AA156+AF156</f>
        <v>14640</v>
      </c>
      <c r="J156" s="25">
        <f>L156</f>
        <v>0</v>
      </c>
      <c r="K156" s="25">
        <v>0</v>
      </c>
      <c r="L156" s="25">
        <f>E156*K156</f>
        <v>0</v>
      </c>
      <c r="M156" s="25">
        <f>O156+Q156</f>
        <v>19032</v>
      </c>
      <c r="N156" s="25">
        <v>312</v>
      </c>
      <c r="O156" s="25">
        <f>E156*N156</f>
        <v>19032</v>
      </c>
      <c r="P156" s="25">
        <v>0</v>
      </c>
      <c r="Q156" s="25">
        <f>E156*P156</f>
        <v>0</v>
      </c>
      <c r="R156" s="25">
        <f>T156+V156</f>
        <v>3806.4</v>
      </c>
      <c r="S156" s="65">
        <v>62.4</v>
      </c>
      <c r="T156" s="65">
        <f>E156*S156</f>
        <v>3806.4</v>
      </c>
      <c r="U156" s="25">
        <v>0</v>
      </c>
      <c r="V156" s="25">
        <f>E156*U156</f>
        <v>0</v>
      </c>
      <c r="W156" s="25">
        <f>Y156+AA156</f>
        <v>2537.6</v>
      </c>
      <c r="X156" s="25">
        <v>41.6</v>
      </c>
      <c r="Y156" s="25">
        <f>X156*E156</f>
        <v>2537.6</v>
      </c>
      <c r="Z156" s="25">
        <v>0</v>
      </c>
      <c r="AA156" s="25">
        <f>E156*Z156</f>
        <v>0</v>
      </c>
      <c r="AB156" s="25">
        <f>AD156+AF156</f>
        <v>20984</v>
      </c>
      <c r="AC156" s="25">
        <v>104</v>
      </c>
      <c r="AD156" s="25">
        <f>AC156*E156</f>
        <v>6344</v>
      </c>
      <c r="AE156" s="25">
        <v>240</v>
      </c>
      <c r="AF156" s="65">
        <f>E156*AE156</f>
        <v>14640</v>
      </c>
    </row>
    <row r="157" s="3" customFormat="1" ht="24.95" customHeight="1" spans="1:32">
      <c r="A157" s="26"/>
      <c r="B157" s="24" t="s">
        <v>35</v>
      </c>
      <c r="C157" s="27" t="s">
        <v>38</v>
      </c>
      <c r="D157" s="27"/>
      <c r="E157" s="45">
        <v>18</v>
      </c>
      <c r="F157" s="45">
        <f>G157+H157+I157</f>
        <v>13680</v>
      </c>
      <c r="G157" s="25">
        <f>L157</f>
        <v>0</v>
      </c>
      <c r="H157" s="25">
        <f>O157+T157+Y157+AD157</f>
        <v>9360</v>
      </c>
      <c r="I157" s="25">
        <f>Q157+V157+AA157+AF157</f>
        <v>4320</v>
      </c>
      <c r="J157" s="25">
        <f>L157</f>
        <v>0</v>
      </c>
      <c r="K157" s="25">
        <v>0</v>
      </c>
      <c r="L157" s="25">
        <f>E157*K157</f>
        <v>0</v>
      </c>
      <c r="M157" s="25">
        <f>O157+Q157</f>
        <v>5616</v>
      </c>
      <c r="N157" s="25">
        <v>312</v>
      </c>
      <c r="O157" s="25">
        <f>E157*N157</f>
        <v>5616</v>
      </c>
      <c r="P157" s="25">
        <v>0</v>
      </c>
      <c r="Q157" s="25">
        <f>E157*P157</f>
        <v>0</v>
      </c>
      <c r="R157" s="25">
        <f>T157+V157</f>
        <v>1123.2</v>
      </c>
      <c r="S157" s="65">
        <v>62.4</v>
      </c>
      <c r="T157" s="65">
        <f>E157*S157</f>
        <v>1123.2</v>
      </c>
      <c r="U157" s="25">
        <v>0</v>
      </c>
      <c r="V157" s="25">
        <f>E157*U157</f>
        <v>0</v>
      </c>
      <c r="W157" s="25">
        <f>Y157+AA157</f>
        <v>748.8</v>
      </c>
      <c r="X157" s="25">
        <v>41.6</v>
      </c>
      <c r="Y157" s="25">
        <f>X157*E157</f>
        <v>748.8</v>
      </c>
      <c r="Z157" s="25">
        <v>0</v>
      </c>
      <c r="AA157" s="25">
        <f>E157*Z157</f>
        <v>0</v>
      </c>
      <c r="AB157" s="25">
        <f>AD157+AF157</f>
        <v>6192</v>
      </c>
      <c r="AC157" s="25">
        <v>104</v>
      </c>
      <c r="AD157" s="25">
        <f>AC157*E157</f>
        <v>1872</v>
      </c>
      <c r="AE157" s="25">
        <v>240</v>
      </c>
      <c r="AF157" s="65">
        <f>E157*AE157</f>
        <v>4320</v>
      </c>
    </row>
    <row r="158" s="3" customFormat="1" ht="24.95" customHeight="1" spans="1:32">
      <c r="A158" s="26"/>
      <c r="B158" s="24" t="s">
        <v>39</v>
      </c>
      <c r="C158" s="24"/>
      <c r="D158" s="24"/>
      <c r="E158" s="45">
        <f>E159+E160+E161+E162+E163</f>
        <v>9609</v>
      </c>
      <c r="F158" s="45">
        <f>G158+H158+I158</f>
        <v>7302810</v>
      </c>
      <c r="G158" s="25">
        <f>L158</f>
        <v>2244960</v>
      </c>
      <c r="H158" s="25">
        <f t="shared" ref="H158:J158" si="404">SUM(H159:H163)</f>
        <v>4996650</v>
      </c>
      <c r="I158" s="25">
        <f>SUM(I159:I163)</f>
        <v>61200</v>
      </c>
      <c r="J158" s="25">
        <f>SUM(J159:J163)</f>
        <v>2244960</v>
      </c>
      <c r="K158" s="25"/>
      <c r="L158" s="25">
        <f t="shared" ref="L158:Q158" si="405">SUM(L159:L163)</f>
        <v>2244960</v>
      </c>
      <c r="M158" s="25">
        <f>O158+Q158</f>
        <v>2997978</v>
      </c>
      <c r="N158" s="25" t="s">
        <v>32</v>
      </c>
      <c r="O158" s="25">
        <f>SUM(O159:O163)</f>
        <v>2997978</v>
      </c>
      <c r="P158" s="25" t="s">
        <v>32</v>
      </c>
      <c r="Q158" s="25">
        <f>SUM(Q159:Q163)</f>
        <v>0</v>
      </c>
      <c r="R158" s="25">
        <f>T158+V158</f>
        <v>599601.6</v>
      </c>
      <c r="S158" s="25" t="s">
        <v>32</v>
      </c>
      <c r="T158" s="25">
        <f t="shared" ref="T158:Y158" si="406">SUM(T159:T163)</f>
        <v>599601.6</v>
      </c>
      <c r="U158" s="25" t="s">
        <v>32</v>
      </c>
      <c r="V158" s="25">
        <f>SUM(V159:V163)</f>
        <v>0</v>
      </c>
      <c r="W158" s="25">
        <f>Y158+AA158</f>
        <v>399734.4</v>
      </c>
      <c r="X158" s="25" t="s">
        <v>33</v>
      </c>
      <c r="Y158" s="25">
        <f>SUM(Y159:Y163)</f>
        <v>399734.4</v>
      </c>
      <c r="Z158" s="25" t="s">
        <v>32</v>
      </c>
      <c r="AA158" s="25">
        <f t="shared" ref="AA158:AF158" si="407">SUM(AA159:AA163)</f>
        <v>0</v>
      </c>
      <c r="AB158" s="25">
        <f>AD158+AF158</f>
        <v>1060536</v>
      </c>
      <c r="AC158" s="25" t="s">
        <v>32</v>
      </c>
      <c r="AD158" s="25">
        <f>SUM(AD159:AD163)</f>
        <v>999336</v>
      </c>
      <c r="AE158" s="25" t="s">
        <v>32</v>
      </c>
      <c r="AF158" s="25">
        <f>SUM(AF159:AF163)</f>
        <v>61200</v>
      </c>
    </row>
    <row r="159" s="3" customFormat="1" ht="24.95" customHeight="1" spans="1:32">
      <c r="A159" s="26"/>
      <c r="B159" s="27"/>
      <c r="C159" s="27" t="s">
        <v>36</v>
      </c>
      <c r="D159" s="27"/>
      <c r="E159" s="45">
        <v>6889</v>
      </c>
      <c r="F159" s="45">
        <f>G159+H159+I159</f>
        <v>5235640</v>
      </c>
      <c r="G159" s="25">
        <f>L159</f>
        <v>1653360</v>
      </c>
      <c r="H159" s="25">
        <f t="shared" ref="H159:H163" si="408">O159+T159+Y159+AD159</f>
        <v>3582280</v>
      </c>
      <c r="I159" s="25">
        <f t="shared" ref="I159:I163" si="409">Q159+V159+AA159+AF159</f>
        <v>0</v>
      </c>
      <c r="J159" s="25">
        <f t="shared" ref="J159:J163" si="410">L159</f>
        <v>1653360</v>
      </c>
      <c r="K159" s="25">
        <v>240</v>
      </c>
      <c r="L159" s="25">
        <f t="shared" ref="L159:L163" si="411">E159*K159</f>
        <v>1653360</v>
      </c>
      <c r="M159" s="25">
        <f>O159+Q159</f>
        <v>2149368</v>
      </c>
      <c r="N159" s="25">
        <v>312</v>
      </c>
      <c r="O159" s="25">
        <f t="shared" ref="O159:O163" si="412">E159*N159</f>
        <v>2149368</v>
      </c>
      <c r="P159" s="25">
        <v>0</v>
      </c>
      <c r="Q159" s="25">
        <f t="shared" ref="Q159:Q163" si="413">E159*P159</f>
        <v>0</v>
      </c>
      <c r="R159" s="25">
        <f>T159+V159</f>
        <v>429873.6</v>
      </c>
      <c r="S159" s="65">
        <v>62.4</v>
      </c>
      <c r="T159" s="65">
        <f t="shared" ref="T159:T163" si="414">E159*S159</f>
        <v>429873.6</v>
      </c>
      <c r="U159" s="25">
        <v>0</v>
      </c>
      <c r="V159" s="25">
        <f t="shared" ref="V159:V163" si="415">E159*U159</f>
        <v>0</v>
      </c>
      <c r="W159" s="25">
        <f>Y159+AA159</f>
        <v>286582.4</v>
      </c>
      <c r="X159" s="25">
        <v>41.6</v>
      </c>
      <c r="Y159" s="25">
        <f t="shared" ref="Y159:Y163" si="416">X159*E159</f>
        <v>286582.4</v>
      </c>
      <c r="Z159" s="25">
        <v>0</v>
      </c>
      <c r="AA159" s="25">
        <f t="shared" ref="AA159:AA163" si="417">E159*Z159</f>
        <v>0</v>
      </c>
      <c r="AB159" s="25">
        <f>AD159+AF159</f>
        <v>716456</v>
      </c>
      <c r="AC159" s="25">
        <v>104</v>
      </c>
      <c r="AD159" s="25">
        <f t="shared" ref="AD159:AD163" si="418">AC159*E159</f>
        <v>716456</v>
      </c>
      <c r="AE159" s="25">
        <v>0</v>
      </c>
      <c r="AF159" s="65">
        <f t="shared" ref="AF159:AF163" si="419">AE159*E159</f>
        <v>0</v>
      </c>
    </row>
    <row r="160" s="3" customFormat="1" ht="33" customHeight="1" spans="1:32">
      <c r="A160" s="26"/>
      <c r="B160" s="27" t="s">
        <v>35</v>
      </c>
      <c r="C160" s="27" t="s">
        <v>37</v>
      </c>
      <c r="D160" s="27"/>
      <c r="E160" s="45">
        <v>162</v>
      </c>
      <c r="F160" s="45">
        <f>G160+H160+I160</f>
        <v>123120</v>
      </c>
      <c r="G160" s="25">
        <f>L160</f>
        <v>0</v>
      </c>
      <c r="H160" s="25">
        <f>O160+T160+Y160+AD160</f>
        <v>84240</v>
      </c>
      <c r="I160" s="25">
        <f>Q160+V160+AA160+AF160</f>
        <v>38880</v>
      </c>
      <c r="J160" s="25">
        <f>L160</f>
        <v>0</v>
      </c>
      <c r="K160" s="25">
        <v>0</v>
      </c>
      <c r="L160" s="25">
        <f>E160*K160</f>
        <v>0</v>
      </c>
      <c r="M160" s="25">
        <f>O160+Q160</f>
        <v>50544</v>
      </c>
      <c r="N160" s="25">
        <v>312</v>
      </c>
      <c r="O160" s="25">
        <f>E160*N160</f>
        <v>50544</v>
      </c>
      <c r="P160" s="25">
        <v>0</v>
      </c>
      <c r="Q160" s="25">
        <f>E160*P160</f>
        <v>0</v>
      </c>
      <c r="R160" s="25">
        <f>T160+V160</f>
        <v>10108.8</v>
      </c>
      <c r="S160" s="65">
        <v>62.4</v>
      </c>
      <c r="T160" s="65">
        <f>E160*S160</f>
        <v>10108.8</v>
      </c>
      <c r="U160" s="25">
        <v>0</v>
      </c>
      <c r="V160" s="25">
        <f>E160*U160</f>
        <v>0</v>
      </c>
      <c r="W160" s="25">
        <f>Y160+AA160</f>
        <v>6739.2</v>
      </c>
      <c r="X160" s="25">
        <v>41.6</v>
      </c>
      <c r="Y160" s="25">
        <f>X160*E160</f>
        <v>6739.2</v>
      </c>
      <c r="Z160" s="25">
        <v>0</v>
      </c>
      <c r="AA160" s="25">
        <f>E160*Z160</f>
        <v>0</v>
      </c>
      <c r="AB160" s="25">
        <f>AD160+AF160</f>
        <v>55728</v>
      </c>
      <c r="AC160" s="25">
        <v>104</v>
      </c>
      <c r="AD160" s="25">
        <f>AC160*E160</f>
        <v>16848</v>
      </c>
      <c r="AE160" s="25">
        <v>240</v>
      </c>
      <c r="AF160" s="65">
        <f>AE160*E160</f>
        <v>38880</v>
      </c>
    </row>
    <row r="161" s="3" customFormat="1" ht="24.95" customHeight="1" spans="1:32">
      <c r="A161" s="26"/>
      <c r="B161" s="27" t="s">
        <v>35</v>
      </c>
      <c r="C161" s="27" t="s">
        <v>38</v>
      </c>
      <c r="D161" s="27"/>
      <c r="E161" s="45">
        <v>93</v>
      </c>
      <c r="F161" s="45">
        <f>G161+H161+I161</f>
        <v>70680</v>
      </c>
      <c r="G161" s="25">
        <f>L161</f>
        <v>0</v>
      </c>
      <c r="H161" s="25">
        <f>O161+T161+Y161+AD161</f>
        <v>48360</v>
      </c>
      <c r="I161" s="25">
        <f>Q161+V161+AA161+AF161</f>
        <v>22320</v>
      </c>
      <c r="J161" s="25">
        <f>L161</f>
        <v>0</v>
      </c>
      <c r="K161" s="25">
        <v>0</v>
      </c>
      <c r="L161" s="25">
        <f>E161*K161</f>
        <v>0</v>
      </c>
      <c r="M161" s="25">
        <f>O161+Q161</f>
        <v>29016</v>
      </c>
      <c r="N161" s="25">
        <v>312</v>
      </c>
      <c r="O161" s="25">
        <f>E161*N161</f>
        <v>29016</v>
      </c>
      <c r="P161" s="25">
        <v>0</v>
      </c>
      <c r="Q161" s="25">
        <f>E161*P161</f>
        <v>0</v>
      </c>
      <c r="R161" s="25">
        <f>T161+V161</f>
        <v>5803.2</v>
      </c>
      <c r="S161" s="65">
        <v>62.4</v>
      </c>
      <c r="T161" s="65">
        <f>E161*S161</f>
        <v>5803.2</v>
      </c>
      <c r="U161" s="25">
        <v>0</v>
      </c>
      <c r="V161" s="25">
        <f>E161*U161</f>
        <v>0</v>
      </c>
      <c r="W161" s="25">
        <f>Y161+AA161</f>
        <v>3868.8</v>
      </c>
      <c r="X161" s="25">
        <v>41.6</v>
      </c>
      <c r="Y161" s="25">
        <f>X161*E161</f>
        <v>3868.8</v>
      </c>
      <c r="Z161" s="25">
        <v>0</v>
      </c>
      <c r="AA161" s="25">
        <f>E161*Z161</f>
        <v>0</v>
      </c>
      <c r="AB161" s="25">
        <f>AD161+AF161</f>
        <v>31992</v>
      </c>
      <c r="AC161" s="25">
        <v>104</v>
      </c>
      <c r="AD161" s="25">
        <f>AC161*E161</f>
        <v>9672</v>
      </c>
      <c r="AE161" s="25">
        <v>240</v>
      </c>
      <c r="AF161" s="65">
        <f>AE161*E161</f>
        <v>22320</v>
      </c>
    </row>
    <row r="162" s="3" customFormat="1" ht="30" customHeight="1" spans="1:32">
      <c r="A162" s="26"/>
      <c r="B162" s="27" t="s">
        <v>35</v>
      </c>
      <c r="C162" s="27" t="s">
        <v>40</v>
      </c>
      <c r="D162" s="27"/>
      <c r="E162" s="45">
        <v>2464</v>
      </c>
      <c r="F162" s="45">
        <f>G162+H162+I162</f>
        <v>1872640</v>
      </c>
      <c r="G162" s="25">
        <f>L162</f>
        <v>591360</v>
      </c>
      <c r="H162" s="25">
        <f>O162+T162+Y162+AD162</f>
        <v>1281280</v>
      </c>
      <c r="I162" s="25">
        <f>Q162+V162+AA162+AF162</f>
        <v>0</v>
      </c>
      <c r="J162" s="25">
        <f>L162</f>
        <v>591360</v>
      </c>
      <c r="K162" s="25">
        <v>240</v>
      </c>
      <c r="L162" s="25">
        <f>E162*K162</f>
        <v>591360</v>
      </c>
      <c r="M162" s="25">
        <f>O162+Q162</f>
        <v>768768</v>
      </c>
      <c r="N162" s="25">
        <v>312</v>
      </c>
      <c r="O162" s="25">
        <f>E162*N162</f>
        <v>768768</v>
      </c>
      <c r="P162" s="25">
        <v>0</v>
      </c>
      <c r="Q162" s="25">
        <f>E162*P162</f>
        <v>0</v>
      </c>
      <c r="R162" s="25">
        <f>T162+V162</f>
        <v>153753.6</v>
      </c>
      <c r="S162" s="65">
        <v>62.4</v>
      </c>
      <c r="T162" s="65">
        <f>E162*S162</f>
        <v>153753.6</v>
      </c>
      <c r="U162" s="25">
        <v>0</v>
      </c>
      <c r="V162" s="25">
        <f>E162*U162</f>
        <v>0</v>
      </c>
      <c r="W162" s="25">
        <f>Y162+AA162</f>
        <v>102502.4</v>
      </c>
      <c r="X162" s="25">
        <v>41.6</v>
      </c>
      <c r="Y162" s="25">
        <f>X162*E162</f>
        <v>102502.4</v>
      </c>
      <c r="Z162" s="25">
        <v>0</v>
      </c>
      <c r="AA162" s="25">
        <f>E162*Z162</f>
        <v>0</v>
      </c>
      <c r="AB162" s="25">
        <f>AD162+AF162</f>
        <v>256256</v>
      </c>
      <c r="AC162" s="25">
        <v>104</v>
      </c>
      <c r="AD162" s="25">
        <f>AC162*E162</f>
        <v>256256</v>
      </c>
      <c r="AE162" s="25">
        <v>0</v>
      </c>
      <c r="AF162" s="65">
        <f>AE162*E162</f>
        <v>0</v>
      </c>
    </row>
    <row r="163" s="3" customFormat="1" ht="18" customHeight="1" spans="1:32">
      <c r="A163" s="26"/>
      <c r="B163" s="27" t="s">
        <v>35</v>
      </c>
      <c r="C163" s="27" t="s">
        <v>69</v>
      </c>
      <c r="D163" s="27"/>
      <c r="E163" s="45">
        <v>1</v>
      </c>
      <c r="F163" s="45">
        <f>G163+H163+I163</f>
        <v>730</v>
      </c>
      <c r="G163" s="25">
        <f>L163</f>
        <v>240</v>
      </c>
      <c r="H163" s="25">
        <f>O163+T163+Y163+AD163</f>
        <v>490</v>
      </c>
      <c r="I163" s="25">
        <f>Q163+V163+AA163+AF163</f>
        <v>0</v>
      </c>
      <c r="J163" s="25">
        <f>L163</f>
        <v>240</v>
      </c>
      <c r="K163" s="25">
        <v>240</v>
      </c>
      <c r="L163" s="25">
        <f>E163*K163</f>
        <v>240</v>
      </c>
      <c r="M163" s="25">
        <f>O163+Q163</f>
        <v>282</v>
      </c>
      <c r="N163" s="25">
        <v>282</v>
      </c>
      <c r="O163" s="25">
        <f>E163*N163</f>
        <v>282</v>
      </c>
      <c r="P163" s="25">
        <v>0</v>
      </c>
      <c r="Q163" s="25">
        <f>E163*P163</f>
        <v>0</v>
      </c>
      <c r="R163" s="25">
        <f>T163+V163</f>
        <v>62.4</v>
      </c>
      <c r="S163" s="65">
        <v>62.4</v>
      </c>
      <c r="T163" s="65">
        <f>E163*S163</f>
        <v>62.4</v>
      </c>
      <c r="U163" s="25">
        <v>0</v>
      </c>
      <c r="V163" s="25">
        <f>E163*U163</f>
        <v>0</v>
      </c>
      <c r="W163" s="25">
        <f>Y163+AA163</f>
        <v>41.6</v>
      </c>
      <c r="X163" s="25">
        <v>41.6</v>
      </c>
      <c r="Y163" s="25">
        <f>X163*E163</f>
        <v>41.6</v>
      </c>
      <c r="Z163" s="25">
        <v>0</v>
      </c>
      <c r="AA163" s="25">
        <f>E163*Z163</f>
        <v>0</v>
      </c>
      <c r="AB163" s="25">
        <f>AD163+AF163</f>
        <v>104</v>
      </c>
      <c r="AC163" s="25">
        <v>104</v>
      </c>
      <c r="AD163" s="25">
        <f>AC163*E163</f>
        <v>104</v>
      </c>
      <c r="AE163" s="25">
        <v>0</v>
      </c>
      <c r="AF163" s="65">
        <f>AE163*E163</f>
        <v>0</v>
      </c>
    </row>
    <row r="164" s="3" customFormat="1" ht="24.95" customHeight="1" spans="1:32">
      <c r="A164" s="26"/>
      <c r="B164" s="24" t="s">
        <v>55</v>
      </c>
      <c r="C164" s="24"/>
      <c r="D164" s="24"/>
      <c r="E164" s="45">
        <f>E165+E166+E167+E168+E169+E170</f>
        <v>351090</v>
      </c>
      <c r="F164" s="45">
        <f>G164+H164+I164</f>
        <v>266340030</v>
      </c>
      <c r="G164" s="25">
        <f>L164</f>
        <v>82265280</v>
      </c>
      <c r="H164" s="25">
        <f>M164+R164+W164+AD164</f>
        <v>182565870</v>
      </c>
      <c r="I164" s="25">
        <f>I165+I167+I168+I170</f>
        <v>1508880</v>
      </c>
      <c r="J164" s="25">
        <f t="shared" ref="J164:O164" si="420">SUM(J165:J170)</f>
        <v>82265280</v>
      </c>
      <c r="K164" s="25" t="s">
        <v>32</v>
      </c>
      <c r="L164" s="25">
        <f t="shared" ref="L164:Q164" si="421">SUM(L165:L170)</f>
        <v>82265280</v>
      </c>
      <c r="M164" s="25">
        <f>O164+Q164</f>
        <v>109539150</v>
      </c>
      <c r="N164" s="25" t="s">
        <v>32</v>
      </c>
      <c r="O164" s="25">
        <f>SUM(O165:O170)</f>
        <v>109539150</v>
      </c>
      <c r="P164" s="25" t="s">
        <v>32</v>
      </c>
      <c r="Q164" s="25">
        <f>SUM(Q165:Q170)</f>
        <v>0</v>
      </c>
      <c r="R164" s="25">
        <f>T164+V164</f>
        <v>21908016</v>
      </c>
      <c r="S164" s="25" t="s">
        <v>32</v>
      </c>
      <c r="T164" s="25">
        <f>T165+T166+T167+T168+T169+T170</f>
        <v>21908016</v>
      </c>
      <c r="U164" s="25" t="s">
        <v>32</v>
      </c>
      <c r="V164" s="25">
        <f t="shared" ref="V164:AA164" si="422">SUM(V165:V170)</f>
        <v>0</v>
      </c>
      <c r="W164" s="25">
        <f>Y164+AA164</f>
        <v>14605344</v>
      </c>
      <c r="X164" s="25" t="s">
        <v>33</v>
      </c>
      <c r="Y164" s="25">
        <f t="shared" ref="Y164:AD164" si="423">SUM(Y165:Y170)</f>
        <v>14605344</v>
      </c>
      <c r="Z164" s="25" t="s">
        <v>32</v>
      </c>
      <c r="AA164" s="25">
        <f t="shared" ref="AA164:AF164" si="424">SUM(AA165:AA170)</f>
        <v>0</v>
      </c>
      <c r="AB164" s="25">
        <f>AD164+AF164</f>
        <v>38509680</v>
      </c>
      <c r="AC164" s="25" t="s">
        <v>32</v>
      </c>
      <c r="AD164" s="25">
        <f>SUM(AD165:AD170)</f>
        <v>36513360</v>
      </c>
      <c r="AE164" s="25" t="s">
        <v>32</v>
      </c>
      <c r="AF164" s="25">
        <f>SUM(AF165:AF170)</f>
        <v>1996320</v>
      </c>
    </row>
    <row r="165" s="3" customFormat="1" ht="24.95" customHeight="1" spans="1:32">
      <c r="A165" s="26"/>
      <c r="B165" s="27"/>
      <c r="C165" s="27" t="s">
        <v>56</v>
      </c>
      <c r="D165" s="27"/>
      <c r="E165" s="45">
        <v>342772</v>
      </c>
      <c r="F165" s="45">
        <f>G165+H165+I165</f>
        <v>260506720</v>
      </c>
      <c r="G165" s="25">
        <f>L165</f>
        <v>82265280</v>
      </c>
      <c r="H165" s="25">
        <f t="shared" ref="H165:H170" si="425">O165+T165+Y165+AD165</f>
        <v>178241440</v>
      </c>
      <c r="I165" s="25">
        <f t="shared" ref="I165:I170" si="426">AF165</f>
        <v>0</v>
      </c>
      <c r="J165" s="25">
        <f t="shared" ref="J165:J168" si="427">L165</f>
        <v>82265280</v>
      </c>
      <c r="K165" s="25">
        <v>240</v>
      </c>
      <c r="L165" s="25">
        <f t="shared" ref="L165:L168" si="428">E165*K165</f>
        <v>82265280</v>
      </c>
      <c r="M165" s="25">
        <f>O165+Q165</f>
        <v>106944864</v>
      </c>
      <c r="N165" s="25">
        <v>312</v>
      </c>
      <c r="O165" s="25">
        <f t="shared" ref="O165:O170" si="429">E165*N165</f>
        <v>106944864</v>
      </c>
      <c r="P165" s="25">
        <v>0</v>
      </c>
      <c r="Q165" s="25">
        <f t="shared" ref="Q165:Q168" si="430">E165*P165</f>
        <v>0</v>
      </c>
      <c r="R165" s="25">
        <f>T165+V165</f>
        <v>21388972.8</v>
      </c>
      <c r="S165" s="65">
        <v>62.4</v>
      </c>
      <c r="T165" s="65">
        <f t="shared" ref="T165:T170" si="431">E165*S165</f>
        <v>21388972.8</v>
      </c>
      <c r="U165" s="25">
        <v>0</v>
      </c>
      <c r="V165" s="25">
        <f t="shared" ref="V165:V168" si="432">E165*U165</f>
        <v>0</v>
      </c>
      <c r="W165" s="25">
        <f>Y165+AA165</f>
        <v>14259315.2</v>
      </c>
      <c r="X165" s="25">
        <v>41.6</v>
      </c>
      <c r="Y165" s="25">
        <f t="shared" ref="Y165:Y170" si="433">X165*E165</f>
        <v>14259315.2</v>
      </c>
      <c r="Z165" s="25">
        <v>0</v>
      </c>
      <c r="AA165" s="25">
        <f t="shared" ref="AA165:AA168" si="434">E165*Z165</f>
        <v>0</v>
      </c>
      <c r="AB165" s="25">
        <f>AD165+AF165</f>
        <v>35648288</v>
      </c>
      <c r="AC165" s="25">
        <v>104</v>
      </c>
      <c r="AD165" s="25">
        <f t="shared" ref="AD165:AD170" si="435">AC165*E165</f>
        <v>35648288</v>
      </c>
      <c r="AE165" s="25">
        <v>0</v>
      </c>
      <c r="AF165" s="65">
        <f t="shared" ref="AF165:AF170" si="436">AE165*E165</f>
        <v>0</v>
      </c>
    </row>
    <row r="166" s="3" customFormat="1" ht="24.95" customHeight="1" spans="1:32">
      <c r="A166" s="26"/>
      <c r="B166" s="27"/>
      <c r="C166" s="27" t="s">
        <v>57</v>
      </c>
      <c r="D166" s="27"/>
      <c r="E166" s="45">
        <v>2000</v>
      </c>
      <c r="F166" s="45">
        <f>G166+H166+I166</f>
        <v>1520000</v>
      </c>
      <c r="G166" s="25">
        <f>L166</f>
        <v>0</v>
      </c>
      <c r="H166" s="25">
        <f>O166+T166+Y166+AD166</f>
        <v>1040000</v>
      </c>
      <c r="I166" s="25">
        <f>AF166</f>
        <v>480000</v>
      </c>
      <c r="J166" s="25">
        <f>L166</f>
        <v>0</v>
      </c>
      <c r="K166" s="25">
        <v>0</v>
      </c>
      <c r="L166" s="25">
        <f>E166*K166</f>
        <v>0</v>
      </c>
      <c r="M166" s="25">
        <f>O166+Q166</f>
        <v>624000</v>
      </c>
      <c r="N166" s="25">
        <v>312</v>
      </c>
      <c r="O166" s="25">
        <f>E166*N166</f>
        <v>624000</v>
      </c>
      <c r="P166" s="25">
        <v>0</v>
      </c>
      <c r="Q166" s="25">
        <f>E166*P166</f>
        <v>0</v>
      </c>
      <c r="R166" s="25">
        <f>T166+V166</f>
        <v>124800</v>
      </c>
      <c r="S166" s="65">
        <v>62.4</v>
      </c>
      <c r="T166" s="65">
        <f>E166*S166</f>
        <v>124800</v>
      </c>
      <c r="U166" s="25">
        <v>0</v>
      </c>
      <c r="V166" s="25">
        <f>E166*U166</f>
        <v>0</v>
      </c>
      <c r="W166" s="25">
        <f>Y166+AA166</f>
        <v>83200</v>
      </c>
      <c r="X166" s="25">
        <v>41.6</v>
      </c>
      <c r="Y166" s="25">
        <f>X166*E166</f>
        <v>83200</v>
      </c>
      <c r="Z166" s="25">
        <v>0</v>
      </c>
      <c r="AA166" s="25">
        <f>E166*Z166</f>
        <v>0</v>
      </c>
      <c r="AB166" s="25">
        <f>AD166+AF166</f>
        <v>688000</v>
      </c>
      <c r="AC166" s="25">
        <v>104</v>
      </c>
      <c r="AD166" s="25">
        <f>AC166*E166</f>
        <v>208000</v>
      </c>
      <c r="AE166" s="25">
        <v>240</v>
      </c>
      <c r="AF166" s="65">
        <f>AE166*E166</f>
        <v>480000</v>
      </c>
    </row>
    <row r="167" s="3" customFormat="1" ht="24.95" customHeight="1" spans="1:32">
      <c r="A167" s="26"/>
      <c r="B167" s="27" t="s">
        <v>35</v>
      </c>
      <c r="C167" s="27" t="s">
        <v>58</v>
      </c>
      <c r="D167" s="27"/>
      <c r="E167" s="45">
        <v>717</v>
      </c>
      <c r="F167" s="45">
        <f>G167+H167+I167</f>
        <v>544920</v>
      </c>
      <c r="G167" s="25">
        <f>L167</f>
        <v>0</v>
      </c>
      <c r="H167" s="25">
        <f>O167+T167+Y167+AD167</f>
        <v>372840</v>
      </c>
      <c r="I167" s="25">
        <f>AF167</f>
        <v>172080</v>
      </c>
      <c r="J167" s="25">
        <f>L167</f>
        <v>0</v>
      </c>
      <c r="K167" s="25">
        <v>0</v>
      </c>
      <c r="L167" s="25">
        <f>E167*K167</f>
        <v>0</v>
      </c>
      <c r="M167" s="25">
        <f>O167+Q167</f>
        <v>223704</v>
      </c>
      <c r="N167" s="25">
        <v>312</v>
      </c>
      <c r="O167" s="25">
        <f>E167*N167</f>
        <v>223704</v>
      </c>
      <c r="P167" s="25">
        <v>0</v>
      </c>
      <c r="Q167" s="25">
        <f>E167*P167</f>
        <v>0</v>
      </c>
      <c r="R167" s="25">
        <f>T167+V167</f>
        <v>44740.8</v>
      </c>
      <c r="S167" s="65">
        <v>62.4</v>
      </c>
      <c r="T167" s="65">
        <f>E167*S167</f>
        <v>44740.8</v>
      </c>
      <c r="U167" s="25">
        <v>0</v>
      </c>
      <c r="V167" s="25">
        <f>E167*U167</f>
        <v>0</v>
      </c>
      <c r="W167" s="25">
        <f>Y167+AA167</f>
        <v>29827.2</v>
      </c>
      <c r="X167" s="25">
        <v>41.6</v>
      </c>
      <c r="Y167" s="25">
        <f>X167*E167</f>
        <v>29827.2</v>
      </c>
      <c r="Z167" s="25">
        <v>0</v>
      </c>
      <c r="AA167" s="25">
        <f>E167*Z167</f>
        <v>0</v>
      </c>
      <c r="AB167" s="25">
        <f>AD167+AF167</f>
        <v>246648</v>
      </c>
      <c r="AC167" s="25">
        <v>104</v>
      </c>
      <c r="AD167" s="25">
        <f>AC167*E167</f>
        <v>74568</v>
      </c>
      <c r="AE167" s="25">
        <v>240</v>
      </c>
      <c r="AF167" s="65">
        <f>AE167*E167</f>
        <v>172080</v>
      </c>
    </row>
    <row r="168" s="3" customFormat="1" ht="35.25" customHeight="1" spans="1:32">
      <c r="A168" s="26"/>
      <c r="B168" s="27" t="s">
        <v>35</v>
      </c>
      <c r="C168" s="27" t="s">
        <v>61</v>
      </c>
      <c r="D168" s="27"/>
      <c r="E168" s="45">
        <v>1620</v>
      </c>
      <c r="F168" s="45">
        <f>G168+H168+I168</f>
        <v>1231200</v>
      </c>
      <c r="G168" s="25">
        <f>L168</f>
        <v>0</v>
      </c>
      <c r="H168" s="25">
        <f>O168+T168+Y168+AD168</f>
        <v>842400</v>
      </c>
      <c r="I168" s="25">
        <f>AF168</f>
        <v>388800</v>
      </c>
      <c r="J168" s="25">
        <f>L168</f>
        <v>0</v>
      </c>
      <c r="K168" s="25">
        <v>0</v>
      </c>
      <c r="L168" s="25">
        <f>E168*K168</f>
        <v>0</v>
      </c>
      <c r="M168" s="25">
        <f>O168+Q168</f>
        <v>505440</v>
      </c>
      <c r="N168" s="25">
        <v>312</v>
      </c>
      <c r="O168" s="25">
        <f>E168*N168</f>
        <v>505440</v>
      </c>
      <c r="P168" s="25">
        <v>0</v>
      </c>
      <c r="Q168" s="25">
        <f>E168*P168</f>
        <v>0</v>
      </c>
      <c r="R168" s="25">
        <f>T168+V168</f>
        <v>101088</v>
      </c>
      <c r="S168" s="65">
        <v>62.4</v>
      </c>
      <c r="T168" s="65">
        <f>E168*S168</f>
        <v>101088</v>
      </c>
      <c r="U168" s="25">
        <v>0</v>
      </c>
      <c r="V168" s="25">
        <f>E168*U168</f>
        <v>0</v>
      </c>
      <c r="W168" s="25">
        <f>Y168+AA168</f>
        <v>67392</v>
      </c>
      <c r="X168" s="25">
        <v>41.6</v>
      </c>
      <c r="Y168" s="25">
        <f>X168*E168</f>
        <v>67392</v>
      </c>
      <c r="Z168" s="25">
        <v>0</v>
      </c>
      <c r="AA168" s="25">
        <f>E168*Z168</f>
        <v>0</v>
      </c>
      <c r="AB168" s="25">
        <f>AD168+AF168</f>
        <v>557280</v>
      </c>
      <c r="AC168" s="25">
        <v>104</v>
      </c>
      <c r="AD168" s="25">
        <f>AC168*E168</f>
        <v>168480</v>
      </c>
      <c r="AE168" s="25">
        <v>240</v>
      </c>
      <c r="AF168" s="65">
        <f>AE168*E168</f>
        <v>388800</v>
      </c>
    </row>
    <row r="169" s="3" customFormat="1" ht="34.5" customHeight="1" spans="1:39">
      <c r="A169" s="26"/>
      <c r="B169" s="27"/>
      <c r="C169" s="27" t="s">
        <v>61</v>
      </c>
      <c r="D169" s="24"/>
      <c r="E169" s="45">
        <v>31</v>
      </c>
      <c r="F169" s="45">
        <f>G169+H169+I169</f>
        <v>22630</v>
      </c>
      <c r="G169" s="25">
        <v>0</v>
      </c>
      <c r="H169" s="25">
        <f>O169+T169+Y169+AD169</f>
        <v>15190</v>
      </c>
      <c r="I169" s="25">
        <f>AF169</f>
        <v>7440</v>
      </c>
      <c r="J169" s="25">
        <v>0</v>
      </c>
      <c r="K169" s="25">
        <v>0</v>
      </c>
      <c r="L169" s="25">
        <v>0</v>
      </c>
      <c r="M169" s="25">
        <f>O169+Q169</f>
        <v>8742</v>
      </c>
      <c r="N169" s="25">
        <v>282</v>
      </c>
      <c r="O169" s="25">
        <f>E169*N169</f>
        <v>8742</v>
      </c>
      <c r="P169" s="25">
        <v>0</v>
      </c>
      <c r="Q169" s="25">
        <v>0</v>
      </c>
      <c r="R169" s="25">
        <f>T169+V169</f>
        <v>1934.4</v>
      </c>
      <c r="S169" s="65">
        <v>62.4</v>
      </c>
      <c r="T169" s="65">
        <f>E169*S169</f>
        <v>1934.4</v>
      </c>
      <c r="U169" s="25">
        <v>0</v>
      </c>
      <c r="V169" s="25">
        <v>0</v>
      </c>
      <c r="W169" s="25">
        <f>Y169+AA169</f>
        <v>1289.6</v>
      </c>
      <c r="X169" s="25">
        <v>41.6</v>
      </c>
      <c r="Y169" s="25">
        <f>X169*E169</f>
        <v>1289.6</v>
      </c>
      <c r="Z169" s="25">
        <v>0</v>
      </c>
      <c r="AA169" s="25">
        <v>0</v>
      </c>
      <c r="AB169" s="25">
        <f>AD169+AF169</f>
        <v>10664</v>
      </c>
      <c r="AC169" s="25">
        <v>104</v>
      </c>
      <c r="AD169" s="25">
        <f>AC169*E169</f>
        <v>3224</v>
      </c>
      <c r="AE169" s="25">
        <v>240</v>
      </c>
      <c r="AF169" s="65">
        <f>AE169*E169</f>
        <v>7440</v>
      </c>
      <c r="AH169" s="3" t="s">
        <v>70</v>
      </c>
      <c r="AJ169" s="3" t="s">
        <v>71</v>
      </c>
      <c r="AM169" s="3" t="s">
        <v>7</v>
      </c>
    </row>
    <row r="170" s="3" customFormat="1" ht="24.95" customHeight="1" spans="1:39">
      <c r="A170" s="26"/>
      <c r="B170" s="27" t="s">
        <v>35</v>
      </c>
      <c r="C170" s="27" t="s">
        <v>62</v>
      </c>
      <c r="D170" s="27"/>
      <c r="E170" s="45">
        <v>3950</v>
      </c>
      <c r="F170" s="45">
        <f>G170+H170+I170</f>
        <v>3002000</v>
      </c>
      <c r="G170" s="25">
        <f>L170</f>
        <v>0</v>
      </c>
      <c r="H170" s="25">
        <f>O170+T170+Y170+AD170</f>
        <v>2054000</v>
      </c>
      <c r="I170" s="25">
        <f>AF170</f>
        <v>948000</v>
      </c>
      <c r="J170" s="25">
        <f>L170</f>
        <v>0</v>
      </c>
      <c r="K170" s="25">
        <v>0</v>
      </c>
      <c r="L170" s="25">
        <f>E170*K170</f>
        <v>0</v>
      </c>
      <c r="M170" s="25">
        <f>O170+Q170</f>
        <v>1232400</v>
      </c>
      <c r="N170" s="25">
        <v>312</v>
      </c>
      <c r="O170" s="25">
        <f>E170*N170</f>
        <v>1232400</v>
      </c>
      <c r="P170" s="25">
        <v>0</v>
      </c>
      <c r="Q170" s="25">
        <f>E170*P170</f>
        <v>0</v>
      </c>
      <c r="R170" s="25">
        <f>T170+V170</f>
        <v>246480</v>
      </c>
      <c r="S170" s="65">
        <v>62.4</v>
      </c>
      <c r="T170" s="65">
        <f>E170*S170</f>
        <v>246480</v>
      </c>
      <c r="U170" s="25">
        <v>0</v>
      </c>
      <c r="V170" s="25">
        <f>E170*U170</f>
        <v>0</v>
      </c>
      <c r="W170" s="25">
        <f>Y170+AA170</f>
        <v>164320</v>
      </c>
      <c r="X170" s="25">
        <v>41.6</v>
      </c>
      <c r="Y170" s="25">
        <f>X170*E170</f>
        <v>164320</v>
      </c>
      <c r="Z170" s="25">
        <v>0</v>
      </c>
      <c r="AA170" s="25">
        <f>E170*Z170</f>
        <v>0</v>
      </c>
      <c r="AB170" s="25">
        <f>AD170+AF170</f>
        <v>1358800</v>
      </c>
      <c r="AC170" s="25">
        <v>104</v>
      </c>
      <c r="AD170" s="25">
        <f>AC170*E170</f>
        <v>410800</v>
      </c>
      <c r="AE170" s="25">
        <v>240</v>
      </c>
      <c r="AF170" s="65">
        <f>AE170*E170</f>
        <v>948000</v>
      </c>
      <c r="AH170" s="3" t="s">
        <v>72</v>
      </c>
      <c r="AI170" s="3" t="s">
        <v>73</v>
      </c>
      <c r="AJ170" s="3" t="s">
        <v>72</v>
      </c>
      <c r="AK170" s="3" t="s">
        <v>73</v>
      </c>
      <c r="AL170" s="3" t="s">
        <v>72</v>
      </c>
      <c r="AM170" s="3" t="s">
        <v>73</v>
      </c>
    </row>
    <row r="171" s="3" customFormat="1" ht="24.95" customHeight="1" spans="1:39">
      <c r="A171" s="26"/>
      <c r="B171" s="57" t="s">
        <v>41</v>
      </c>
      <c r="C171" s="58"/>
      <c r="D171" s="80"/>
      <c r="E171" s="78">
        <f t="shared" ref="E171:J171" si="437">E153+E158+E164</f>
        <v>371555</v>
      </c>
      <c r="F171" s="78">
        <f>F153+F158+F164</f>
        <v>281868140</v>
      </c>
      <c r="G171" s="78">
        <f>G153+G158+G164</f>
        <v>87096720</v>
      </c>
      <c r="H171" s="78">
        <f>H153+H158+H164</f>
        <v>193182380</v>
      </c>
      <c r="I171" s="78">
        <f>I153+I158+I164</f>
        <v>1589040</v>
      </c>
      <c r="J171" s="78">
        <f>J153+J158+J164</f>
        <v>87096720</v>
      </c>
      <c r="K171" s="78">
        <v>0</v>
      </c>
      <c r="L171" s="78">
        <f>L153+L158+L164</f>
        <v>87096720</v>
      </c>
      <c r="M171" s="54">
        <f>O171+Q171</f>
        <v>115898940</v>
      </c>
      <c r="N171" s="54" t="s">
        <v>32</v>
      </c>
      <c r="O171" s="54">
        <f>O153+O158+O164</f>
        <v>115898940</v>
      </c>
      <c r="P171" s="54" t="s">
        <v>32</v>
      </c>
      <c r="Q171" s="54">
        <f>Q153+Q158</f>
        <v>0</v>
      </c>
      <c r="R171" s="54">
        <f>T171+V171</f>
        <v>23185032</v>
      </c>
      <c r="S171" s="54" t="s">
        <v>32</v>
      </c>
      <c r="T171" s="54">
        <f>T153+T158+T164</f>
        <v>23185032</v>
      </c>
      <c r="U171" s="54" t="s">
        <v>32</v>
      </c>
      <c r="V171" s="54">
        <f>V153+V158</f>
        <v>0</v>
      </c>
      <c r="W171" s="54">
        <f>Y171+AA171</f>
        <v>15456688</v>
      </c>
      <c r="X171" s="54" t="s">
        <v>33</v>
      </c>
      <c r="Y171" s="54">
        <f>Y153+Y158+Y164</f>
        <v>15456688</v>
      </c>
      <c r="Z171" s="54" t="s">
        <v>32</v>
      </c>
      <c r="AA171" s="54">
        <f>AA153+AA158</f>
        <v>0</v>
      </c>
      <c r="AB171" s="54">
        <f>AD171+AF171</f>
        <v>40718200</v>
      </c>
      <c r="AC171" s="54" t="s">
        <v>32</v>
      </c>
      <c r="AD171" s="54">
        <f>AD153+AD158+AD164</f>
        <v>38641720</v>
      </c>
      <c r="AE171" s="54" t="s">
        <v>32</v>
      </c>
      <c r="AF171" s="54">
        <f>AF153+AF158+AF164</f>
        <v>2076480</v>
      </c>
      <c r="AH171" s="3">
        <v>223400</v>
      </c>
      <c r="AI171" s="3">
        <v>1329500</v>
      </c>
      <c r="AJ171" s="3">
        <v>126600</v>
      </c>
      <c r="AK171" s="3">
        <v>479000</v>
      </c>
      <c r="AL171" s="3">
        <f>AH171+AJ171</f>
        <v>350000</v>
      </c>
      <c r="AM171" s="3">
        <f>AI171+AK171</f>
        <v>1808500</v>
      </c>
    </row>
    <row r="172" s="3" customFormat="1" ht="18" customHeight="1" spans="1:32">
      <c r="A172" s="26"/>
      <c r="B172" s="57"/>
      <c r="C172" s="58"/>
      <c r="D172" s="58"/>
      <c r="E172" s="28" t="s">
        <v>74</v>
      </c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50"/>
      <c r="W172" s="54">
        <f>Y172</f>
        <v>350000</v>
      </c>
      <c r="X172" s="54"/>
      <c r="Y172" s="54">
        <v>350000</v>
      </c>
      <c r="Z172" s="54"/>
      <c r="AA172" s="54"/>
      <c r="AB172" s="54">
        <f>AD172+AF172</f>
        <v>2158500</v>
      </c>
      <c r="AC172" s="54"/>
      <c r="AD172" s="54">
        <v>350000</v>
      </c>
      <c r="AE172" s="54"/>
      <c r="AF172" s="54">
        <v>1808500</v>
      </c>
    </row>
    <row r="173" s="7" customFormat="1" ht="18" customHeight="1" spans="1:32">
      <c r="A173" s="31"/>
      <c r="B173" s="82" t="s">
        <v>41</v>
      </c>
      <c r="C173" s="83"/>
      <c r="D173" s="52"/>
      <c r="E173" s="32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76"/>
      <c r="W173" s="52">
        <f>W171+W172</f>
        <v>15806688</v>
      </c>
      <c r="X173" s="52"/>
      <c r="Y173" s="52">
        <f>Y171+Y172</f>
        <v>15806688</v>
      </c>
      <c r="Z173" s="52"/>
      <c r="AA173" s="52"/>
      <c r="AB173" s="52">
        <f>AD173+AF173</f>
        <v>42876700</v>
      </c>
      <c r="AC173" s="52"/>
      <c r="AD173" s="52">
        <f>AD171+AD172</f>
        <v>38991720</v>
      </c>
      <c r="AE173" s="52"/>
      <c r="AF173" s="52">
        <f>AF171+AF172</f>
        <v>3884980</v>
      </c>
    </row>
    <row r="174" s="8" customFormat="1" ht="35.25" customHeight="1" spans="1:32">
      <c r="A174" s="34"/>
      <c r="B174" s="35"/>
      <c r="C174" s="35"/>
      <c r="D174" s="35"/>
      <c r="E174" s="35"/>
      <c r="F174" s="36"/>
      <c r="G174" s="36"/>
      <c r="H174" s="35"/>
      <c r="I174" s="6"/>
      <c r="J174" s="36"/>
      <c r="K174" s="36"/>
      <c r="L174" s="35"/>
      <c r="M174" s="35"/>
      <c r="N174" s="6"/>
      <c r="O174" s="64"/>
      <c r="P174" s="36"/>
      <c r="Q174" s="36"/>
      <c r="R174" s="36"/>
      <c r="S174" s="36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</row>
    <row r="175" s="3" customFormat="1" ht="36" customHeight="1" spans="1:32">
      <c r="A175" s="23" t="s">
        <v>75</v>
      </c>
      <c r="B175" s="24" t="s">
        <v>30</v>
      </c>
      <c r="C175" s="24"/>
      <c r="D175" s="24"/>
      <c r="E175" s="45">
        <f>E176+E177+E178</f>
        <v>26</v>
      </c>
      <c r="F175" s="45">
        <f t="shared" ref="F175:F190" si="438">G175+H175+I175</f>
        <v>19760</v>
      </c>
      <c r="G175" s="25">
        <f t="shared" ref="G175:G184" si="439">L175</f>
        <v>6240</v>
      </c>
      <c r="H175" s="25">
        <f t="shared" ref="H175:L175" si="440">SUM(H176:H178)</f>
        <v>13520</v>
      </c>
      <c r="I175" s="25">
        <f>SUM(I176:I178)</f>
        <v>0</v>
      </c>
      <c r="J175" s="25">
        <f t="shared" ref="J175:J178" si="441">L175</f>
        <v>6240</v>
      </c>
      <c r="K175" s="25" t="s">
        <v>31</v>
      </c>
      <c r="L175" s="25">
        <f>SUM(L176:L178)</f>
        <v>6240</v>
      </c>
      <c r="M175" s="25">
        <f t="shared" ref="M175:M191" si="442">O175+Q175</f>
        <v>8112</v>
      </c>
      <c r="N175" s="25" t="s">
        <v>32</v>
      </c>
      <c r="O175" s="25">
        <f t="shared" ref="O175:T175" si="443">SUM(O176:O178)</f>
        <v>8112</v>
      </c>
      <c r="P175" s="25" t="s">
        <v>32</v>
      </c>
      <c r="Q175" s="25">
        <f>SUM(Q176:Q178)</f>
        <v>0</v>
      </c>
      <c r="R175" s="25">
        <f t="shared" ref="R175:R191" si="444">T175+V175</f>
        <v>0</v>
      </c>
      <c r="S175" s="25" t="s">
        <v>32</v>
      </c>
      <c r="T175" s="25">
        <f>SUM(T176:T178)</f>
        <v>0</v>
      </c>
      <c r="U175" s="25" t="s">
        <v>32</v>
      </c>
      <c r="V175" s="25">
        <f t="shared" ref="V175:AA175" si="445">SUM(V176:V178)</f>
        <v>0</v>
      </c>
      <c r="W175" s="25">
        <f t="shared" ref="W175:W191" si="446">Y175+AA175</f>
        <v>2704</v>
      </c>
      <c r="X175" s="25" t="s">
        <v>33</v>
      </c>
      <c r="Y175" s="25">
        <f t="shared" ref="Y175:AD175" si="447">SUM(Y176:Y178)</f>
        <v>2704</v>
      </c>
      <c r="Z175" s="25" t="s">
        <v>32</v>
      </c>
      <c r="AA175" s="25">
        <f t="shared" ref="AA175:AF175" si="448">SUM(AA176:AA178)</f>
        <v>0</v>
      </c>
      <c r="AB175" s="25">
        <f t="shared" ref="AB175:AB191" si="449">AD175+AF175</f>
        <v>2704</v>
      </c>
      <c r="AC175" s="25" t="s">
        <v>32</v>
      </c>
      <c r="AD175" s="25">
        <f>SUM(AD176:AD178)</f>
        <v>2704</v>
      </c>
      <c r="AE175" s="25" t="s">
        <v>32</v>
      </c>
      <c r="AF175" s="25">
        <f>SUM(AF176:AF178)</f>
        <v>0</v>
      </c>
    </row>
    <row r="176" s="3" customFormat="1" ht="24.95" customHeight="1" spans="1:32">
      <c r="A176" s="26"/>
      <c r="B176" s="27" t="s">
        <v>35</v>
      </c>
      <c r="C176" s="27" t="s">
        <v>36</v>
      </c>
      <c r="D176" s="27"/>
      <c r="E176" s="45">
        <v>26</v>
      </c>
      <c r="F176" s="45">
        <f>G176+H176+I176</f>
        <v>19760</v>
      </c>
      <c r="G176" s="25">
        <f>L176</f>
        <v>6240</v>
      </c>
      <c r="H176" s="25">
        <f t="shared" ref="H176:H178" si="450">O176+T176+Y176+AD176</f>
        <v>13520</v>
      </c>
      <c r="I176" s="25">
        <f t="shared" ref="I176:I178" si="451">Q176+V176+AA176+AF176</f>
        <v>0</v>
      </c>
      <c r="J176" s="25">
        <f>L176</f>
        <v>6240</v>
      </c>
      <c r="K176" s="25">
        <v>240</v>
      </c>
      <c r="L176" s="25">
        <f t="shared" ref="L176:L178" si="452">E176*K176</f>
        <v>6240</v>
      </c>
      <c r="M176" s="25">
        <f>O176+Q176</f>
        <v>8112</v>
      </c>
      <c r="N176" s="25">
        <v>312</v>
      </c>
      <c r="O176" s="25">
        <f t="shared" ref="O176:O178" si="453">E176*N176</f>
        <v>8112</v>
      </c>
      <c r="P176" s="25">
        <v>0</v>
      </c>
      <c r="Q176" s="25">
        <f t="shared" ref="Q176:Q178" si="454">E176*P176</f>
        <v>0</v>
      </c>
      <c r="R176" s="25">
        <f>T176+V176</f>
        <v>0</v>
      </c>
      <c r="S176" s="65">
        <v>0</v>
      </c>
      <c r="T176" s="65">
        <f t="shared" ref="T176:T178" si="455">E176*S176</f>
        <v>0</v>
      </c>
      <c r="U176" s="25">
        <v>0</v>
      </c>
      <c r="V176" s="25">
        <f t="shared" ref="V176:V178" si="456">E176*U176</f>
        <v>0</v>
      </c>
      <c r="W176" s="25">
        <f>Y176+AA176</f>
        <v>2704</v>
      </c>
      <c r="X176" s="25">
        <v>104</v>
      </c>
      <c r="Y176" s="25">
        <f t="shared" ref="Y176:Y178" si="457">X176*E176</f>
        <v>2704</v>
      </c>
      <c r="Z176" s="25">
        <v>0</v>
      </c>
      <c r="AA176" s="25">
        <f t="shared" ref="AA176:AA178" si="458">E176*Z176</f>
        <v>0</v>
      </c>
      <c r="AB176" s="25">
        <f>AD176+AF176</f>
        <v>2704</v>
      </c>
      <c r="AC176" s="25">
        <v>104</v>
      </c>
      <c r="AD176" s="25">
        <f t="shared" ref="AD176:AD178" si="459">AC176*E176</f>
        <v>2704</v>
      </c>
      <c r="AE176" s="65">
        <v>0</v>
      </c>
      <c r="AF176" s="65">
        <f t="shared" ref="AF176:AF178" si="460">E176*AE176</f>
        <v>0</v>
      </c>
    </row>
    <row r="177" s="3" customFormat="1" ht="28.5" customHeight="1" spans="1:32">
      <c r="A177" s="26"/>
      <c r="B177" s="27" t="s">
        <v>35</v>
      </c>
      <c r="C177" s="27" t="s">
        <v>37</v>
      </c>
      <c r="D177" s="27"/>
      <c r="E177" s="45">
        <v>0</v>
      </c>
      <c r="F177" s="45">
        <f>G177+H177+I177</f>
        <v>0</v>
      </c>
      <c r="G177" s="25">
        <f>L177</f>
        <v>0</v>
      </c>
      <c r="H177" s="25">
        <f>O177+T177+Y177+AD177</f>
        <v>0</v>
      </c>
      <c r="I177" s="25">
        <f>Q177+V177+AA177+AF177</f>
        <v>0</v>
      </c>
      <c r="J177" s="25">
        <f>L177</f>
        <v>0</v>
      </c>
      <c r="K177" s="25">
        <v>0</v>
      </c>
      <c r="L177" s="25">
        <f>E177*K177</f>
        <v>0</v>
      </c>
      <c r="M177" s="25">
        <f>O177+Q177</f>
        <v>0</v>
      </c>
      <c r="N177" s="25">
        <v>0</v>
      </c>
      <c r="O177" s="25">
        <f>E177*N177</f>
        <v>0</v>
      </c>
      <c r="P177" s="25">
        <v>0</v>
      </c>
      <c r="Q177" s="25">
        <f>E177*P177</f>
        <v>0</v>
      </c>
      <c r="R177" s="25">
        <f>T177+V177</f>
        <v>0</v>
      </c>
      <c r="S177" s="65">
        <v>0</v>
      </c>
      <c r="T177" s="65">
        <f>E177*S177</f>
        <v>0</v>
      </c>
      <c r="U177" s="25">
        <v>0</v>
      </c>
      <c r="V177" s="25">
        <f>E177*U177</f>
        <v>0</v>
      </c>
      <c r="W177" s="25">
        <f>Y177+AA177</f>
        <v>0</v>
      </c>
      <c r="X177" s="25">
        <v>0</v>
      </c>
      <c r="Y177" s="25">
        <f>X177*E177</f>
        <v>0</v>
      </c>
      <c r="Z177" s="25">
        <v>0</v>
      </c>
      <c r="AA177" s="25">
        <f>E177*Z177</f>
        <v>0</v>
      </c>
      <c r="AB177" s="25">
        <f>AD177+AF177</f>
        <v>0</v>
      </c>
      <c r="AC177" s="25">
        <v>0</v>
      </c>
      <c r="AD177" s="25">
        <f>AC177*E177</f>
        <v>0</v>
      </c>
      <c r="AE177" s="25">
        <v>0</v>
      </c>
      <c r="AF177" s="65">
        <f>E177*AE177</f>
        <v>0</v>
      </c>
    </row>
    <row r="178" s="3" customFormat="1" ht="24.95" customHeight="1" spans="1:32">
      <c r="A178" s="26"/>
      <c r="B178" s="27" t="s">
        <v>35</v>
      </c>
      <c r="C178" s="27" t="s">
        <v>38</v>
      </c>
      <c r="D178" s="27"/>
      <c r="E178" s="45">
        <v>0</v>
      </c>
      <c r="F178" s="45">
        <f>G178+H178+I178</f>
        <v>0</v>
      </c>
      <c r="G178" s="25">
        <f>L178</f>
        <v>0</v>
      </c>
      <c r="H178" s="25">
        <f>O178+T178+Y178+AD178</f>
        <v>0</v>
      </c>
      <c r="I178" s="25">
        <f>Q178+V178+AA178+AF178</f>
        <v>0</v>
      </c>
      <c r="J178" s="25">
        <f>L178</f>
        <v>0</v>
      </c>
      <c r="K178" s="25">
        <v>0</v>
      </c>
      <c r="L178" s="25">
        <f>E178*K178</f>
        <v>0</v>
      </c>
      <c r="M178" s="25">
        <f>O178+Q178</f>
        <v>0</v>
      </c>
      <c r="N178" s="25">
        <v>0</v>
      </c>
      <c r="O178" s="25">
        <f>E178*N178</f>
        <v>0</v>
      </c>
      <c r="P178" s="25">
        <v>0</v>
      </c>
      <c r="Q178" s="25">
        <f>E178*P178</f>
        <v>0</v>
      </c>
      <c r="R178" s="25">
        <f>T178+V178</f>
        <v>0</v>
      </c>
      <c r="S178" s="65">
        <v>0</v>
      </c>
      <c r="T178" s="65">
        <f>E178*S178</f>
        <v>0</v>
      </c>
      <c r="U178" s="25">
        <v>0</v>
      </c>
      <c r="V178" s="25">
        <f>E178*U178</f>
        <v>0</v>
      </c>
      <c r="W178" s="25">
        <f>Y178+AA178</f>
        <v>0</v>
      </c>
      <c r="X178" s="25">
        <v>0</v>
      </c>
      <c r="Y178" s="25">
        <f>X178*E178</f>
        <v>0</v>
      </c>
      <c r="Z178" s="25">
        <v>0</v>
      </c>
      <c r="AA178" s="25">
        <f>E178*Z178</f>
        <v>0</v>
      </c>
      <c r="AB178" s="25">
        <f>AD178+AF178</f>
        <v>0</v>
      </c>
      <c r="AC178" s="25">
        <v>0</v>
      </c>
      <c r="AD178" s="25">
        <f>AC178*E178</f>
        <v>0</v>
      </c>
      <c r="AE178" s="25">
        <v>0</v>
      </c>
      <c r="AF178" s="65">
        <f>E178*AE178</f>
        <v>0</v>
      </c>
    </row>
    <row r="179" s="3" customFormat="1" ht="24.95" customHeight="1" spans="1:32">
      <c r="A179" s="26"/>
      <c r="B179" s="24" t="s">
        <v>39</v>
      </c>
      <c r="C179" s="24"/>
      <c r="D179" s="24"/>
      <c r="E179" s="45">
        <f>E180+E181+E182+E183+E184</f>
        <v>26</v>
      </c>
      <c r="F179" s="45">
        <f>G179+H179+I179</f>
        <v>19760</v>
      </c>
      <c r="G179" s="25">
        <f>L179</f>
        <v>6240</v>
      </c>
      <c r="H179" s="25">
        <f t="shared" ref="H179:J179" si="461">SUM(H180:H184)</f>
        <v>13520</v>
      </c>
      <c r="I179" s="25">
        <f>SUM(I180:I184)</f>
        <v>0</v>
      </c>
      <c r="J179" s="25">
        <f>SUM(J180:J184)</f>
        <v>6240</v>
      </c>
      <c r="K179" s="25"/>
      <c r="L179" s="25">
        <f t="shared" ref="L179:Q179" si="462">SUM(L180:L184)</f>
        <v>6240</v>
      </c>
      <c r="M179" s="25">
        <f>O179+Q179</f>
        <v>8112</v>
      </c>
      <c r="N179" s="25" t="s">
        <v>32</v>
      </c>
      <c r="O179" s="25">
        <f>SUM(O180:O184)</f>
        <v>8112</v>
      </c>
      <c r="P179" s="25" t="s">
        <v>32</v>
      </c>
      <c r="Q179" s="25">
        <f>SUM(Q180:Q184)</f>
        <v>0</v>
      </c>
      <c r="R179" s="25">
        <f>T179+V179</f>
        <v>0</v>
      </c>
      <c r="S179" s="25" t="s">
        <v>32</v>
      </c>
      <c r="T179" s="25">
        <f t="shared" ref="T179:Y179" si="463">SUM(T180:T184)</f>
        <v>0</v>
      </c>
      <c r="U179" s="25" t="s">
        <v>32</v>
      </c>
      <c r="V179" s="25">
        <f>SUM(V180:V184)</f>
        <v>0</v>
      </c>
      <c r="W179" s="25">
        <f>Y179+AA179</f>
        <v>2704</v>
      </c>
      <c r="X179" s="25" t="s">
        <v>33</v>
      </c>
      <c r="Y179" s="25">
        <f>SUM(Y180:Y184)</f>
        <v>2704</v>
      </c>
      <c r="Z179" s="25" t="s">
        <v>32</v>
      </c>
      <c r="AA179" s="25">
        <f t="shared" ref="AA179:AF179" si="464">SUM(AA180:AA184)</f>
        <v>0</v>
      </c>
      <c r="AB179" s="25">
        <f>AD179+AF179</f>
        <v>2704</v>
      </c>
      <c r="AC179" s="25" t="s">
        <v>32</v>
      </c>
      <c r="AD179" s="25">
        <f>SUM(AD180:AD184)</f>
        <v>2704</v>
      </c>
      <c r="AE179" s="25" t="s">
        <v>32</v>
      </c>
      <c r="AF179" s="25">
        <f>SUM(AF180:AF184)</f>
        <v>0</v>
      </c>
    </row>
    <row r="180" s="3" customFormat="1" ht="24.95" customHeight="1" spans="1:32">
      <c r="A180" s="26"/>
      <c r="B180" s="27"/>
      <c r="C180" s="27" t="s">
        <v>36</v>
      </c>
      <c r="D180" s="27"/>
      <c r="E180" s="45">
        <v>24</v>
      </c>
      <c r="F180" s="45">
        <f>G180+H180+I180</f>
        <v>18240</v>
      </c>
      <c r="G180" s="25">
        <f>L180</f>
        <v>5760</v>
      </c>
      <c r="H180" s="25">
        <f t="shared" ref="H180:H190" si="465">O180+T180+Y180+AD180</f>
        <v>12480</v>
      </c>
      <c r="I180" s="25">
        <f t="shared" ref="I180:I184" si="466">Q180+V180+AA180+AF180</f>
        <v>0</v>
      </c>
      <c r="J180" s="25">
        <f t="shared" ref="J180:J184" si="467">L180</f>
        <v>5760</v>
      </c>
      <c r="K180" s="25">
        <v>240</v>
      </c>
      <c r="L180" s="25">
        <f t="shared" ref="L180:L184" si="468">E180*K180</f>
        <v>5760</v>
      </c>
      <c r="M180" s="25">
        <f>O180+Q180</f>
        <v>7488</v>
      </c>
      <c r="N180" s="25">
        <v>312</v>
      </c>
      <c r="O180" s="25">
        <f t="shared" ref="O180:O184" si="469">E180*N180</f>
        <v>7488</v>
      </c>
      <c r="P180" s="25">
        <v>0</v>
      </c>
      <c r="Q180" s="25">
        <f t="shared" ref="Q180:Q184" si="470">E180*P180</f>
        <v>0</v>
      </c>
      <c r="R180" s="25">
        <f>T180+V180</f>
        <v>0</v>
      </c>
      <c r="S180" s="65">
        <v>0</v>
      </c>
      <c r="T180" s="65">
        <f t="shared" ref="T180:T184" si="471">E180*S180</f>
        <v>0</v>
      </c>
      <c r="U180" s="25">
        <v>0</v>
      </c>
      <c r="V180" s="25">
        <f t="shared" ref="V180:V184" si="472">E180*U180</f>
        <v>0</v>
      </c>
      <c r="W180" s="25">
        <f>Y180+AA180</f>
        <v>2496</v>
      </c>
      <c r="X180" s="25">
        <v>104</v>
      </c>
      <c r="Y180" s="25">
        <f t="shared" ref="Y180:Y184" si="473">X180*E180</f>
        <v>2496</v>
      </c>
      <c r="Z180" s="25">
        <v>0</v>
      </c>
      <c r="AA180" s="25">
        <f t="shared" ref="AA180:AA184" si="474">E180*Z180</f>
        <v>0</v>
      </c>
      <c r="AB180" s="25">
        <f>AD180+AF180</f>
        <v>2496</v>
      </c>
      <c r="AC180" s="25">
        <v>104</v>
      </c>
      <c r="AD180" s="25">
        <f t="shared" ref="AD180:AD184" si="475">AC180*E180</f>
        <v>2496</v>
      </c>
      <c r="AE180" s="25">
        <v>0</v>
      </c>
      <c r="AF180" s="65">
        <f t="shared" ref="AF180:AF184" si="476">AE180*E180</f>
        <v>0</v>
      </c>
    </row>
    <row r="181" s="3" customFormat="1" ht="35.25" customHeight="1" spans="1:32">
      <c r="A181" s="26"/>
      <c r="B181" s="27" t="s">
        <v>35</v>
      </c>
      <c r="C181" s="27" t="s">
        <v>37</v>
      </c>
      <c r="D181" s="27"/>
      <c r="E181" s="45">
        <v>0</v>
      </c>
      <c r="F181" s="45">
        <f>G181+H181+I181</f>
        <v>0</v>
      </c>
      <c r="G181" s="25">
        <f>L181</f>
        <v>0</v>
      </c>
      <c r="H181" s="25">
        <f>O181+T181+Y181+AD181</f>
        <v>0</v>
      </c>
      <c r="I181" s="25">
        <f>Q181+V181+AA181+AF181</f>
        <v>0</v>
      </c>
      <c r="J181" s="25">
        <f>L181</f>
        <v>0</v>
      </c>
      <c r="K181" s="25">
        <v>0</v>
      </c>
      <c r="L181" s="25">
        <f>E181*K181</f>
        <v>0</v>
      </c>
      <c r="M181" s="25">
        <f>O181+Q181</f>
        <v>0</v>
      </c>
      <c r="N181" s="25">
        <v>0</v>
      </c>
      <c r="O181" s="25">
        <f>E181*N181</f>
        <v>0</v>
      </c>
      <c r="P181" s="25">
        <v>0</v>
      </c>
      <c r="Q181" s="25">
        <f>E181*P181</f>
        <v>0</v>
      </c>
      <c r="R181" s="25">
        <f>T181+V181</f>
        <v>0</v>
      </c>
      <c r="S181" s="65">
        <v>0</v>
      </c>
      <c r="T181" s="65">
        <f>E181*S181</f>
        <v>0</v>
      </c>
      <c r="U181" s="25">
        <v>0</v>
      </c>
      <c r="V181" s="25">
        <f>E181*U181</f>
        <v>0</v>
      </c>
      <c r="W181" s="25">
        <f>Y181+AA181</f>
        <v>0</v>
      </c>
      <c r="X181" s="25">
        <v>0</v>
      </c>
      <c r="Y181" s="25">
        <f>X181*E181</f>
        <v>0</v>
      </c>
      <c r="Z181" s="25">
        <v>0</v>
      </c>
      <c r="AA181" s="25">
        <f>E181*Z181</f>
        <v>0</v>
      </c>
      <c r="AB181" s="25">
        <f>AD181+AF181</f>
        <v>0</v>
      </c>
      <c r="AC181" s="25">
        <v>0</v>
      </c>
      <c r="AD181" s="25">
        <f>AC181*E181</f>
        <v>0</v>
      </c>
      <c r="AE181" s="25">
        <v>0</v>
      </c>
      <c r="AF181" s="65">
        <f>AE181*E181</f>
        <v>0</v>
      </c>
    </row>
    <row r="182" s="3" customFormat="1" ht="24.95" customHeight="1" spans="1:32">
      <c r="A182" s="26"/>
      <c r="B182" s="27" t="s">
        <v>35</v>
      </c>
      <c r="C182" s="27" t="s">
        <v>38</v>
      </c>
      <c r="D182" s="27"/>
      <c r="E182" s="45">
        <v>0</v>
      </c>
      <c r="F182" s="45">
        <f>G182+H182+I182</f>
        <v>0</v>
      </c>
      <c r="G182" s="25">
        <f>L182</f>
        <v>0</v>
      </c>
      <c r="H182" s="25">
        <f>O182+T182+Y182+AD182</f>
        <v>0</v>
      </c>
      <c r="I182" s="25">
        <f>Q182+V182+AA182+AF182</f>
        <v>0</v>
      </c>
      <c r="J182" s="25">
        <f>L182</f>
        <v>0</v>
      </c>
      <c r="K182" s="25">
        <v>0</v>
      </c>
      <c r="L182" s="25">
        <f>E182*K182</f>
        <v>0</v>
      </c>
      <c r="M182" s="25">
        <f>O182+Q182</f>
        <v>0</v>
      </c>
      <c r="N182" s="25">
        <v>0</v>
      </c>
      <c r="O182" s="25">
        <f>E182*N182</f>
        <v>0</v>
      </c>
      <c r="P182" s="25">
        <v>0</v>
      </c>
      <c r="Q182" s="25">
        <f>E182*P182</f>
        <v>0</v>
      </c>
      <c r="R182" s="25">
        <f>T182+V182</f>
        <v>0</v>
      </c>
      <c r="S182" s="65">
        <v>0</v>
      </c>
      <c r="T182" s="65">
        <f>E182*S182</f>
        <v>0</v>
      </c>
      <c r="U182" s="25">
        <v>0</v>
      </c>
      <c r="V182" s="25">
        <f>E182*U182</f>
        <v>0</v>
      </c>
      <c r="W182" s="25">
        <f>Y182+AA182</f>
        <v>0</v>
      </c>
      <c r="X182" s="25">
        <v>0</v>
      </c>
      <c r="Y182" s="25">
        <f>X182*E182</f>
        <v>0</v>
      </c>
      <c r="Z182" s="25">
        <v>0</v>
      </c>
      <c r="AA182" s="25">
        <f>E182*Z182</f>
        <v>0</v>
      </c>
      <c r="AB182" s="25">
        <f>AD182+AF182</f>
        <v>0</v>
      </c>
      <c r="AC182" s="25">
        <v>0</v>
      </c>
      <c r="AD182" s="25">
        <f>AC182*E182</f>
        <v>0</v>
      </c>
      <c r="AE182" s="25">
        <v>0</v>
      </c>
      <c r="AF182" s="65">
        <f>AE182*E182</f>
        <v>0</v>
      </c>
    </row>
    <row r="183" s="3" customFormat="1" ht="36.75" customHeight="1" spans="1:32">
      <c r="A183" s="26"/>
      <c r="B183" s="27" t="s">
        <v>35</v>
      </c>
      <c r="C183" s="27" t="s">
        <v>40</v>
      </c>
      <c r="D183" s="27"/>
      <c r="E183" s="45">
        <v>2</v>
      </c>
      <c r="F183" s="45">
        <f>G183+H183+I183</f>
        <v>1520</v>
      </c>
      <c r="G183" s="25">
        <f>L183</f>
        <v>480</v>
      </c>
      <c r="H183" s="25">
        <f>O183+T183+Y183+AD183</f>
        <v>1040</v>
      </c>
      <c r="I183" s="25">
        <f>Q183+V183+AA183+AF183</f>
        <v>0</v>
      </c>
      <c r="J183" s="25">
        <f>L183</f>
        <v>480</v>
      </c>
      <c r="K183" s="25">
        <v>240</v>
      </c>
      <c r="L183" s="25">
        <f>E183*K183</f>
        <v>480</v>
      </c>
      <c r="M183" s="25">
        <f>O183+Q183</f>
        <v>624</v>
      </c>
      <c r="N183" s="25">
        <v>312</v>
      </c>
      <c r="O183" s="25">
        <f>E183*N183</f>
        <v>624</v>
      </c>
      <c r="P183" s="25">
        <v>0</v>
      </c>
      <c r="Q183" s="25">
        <f>E183*P183</f>
        <v>0</v>
      </c>
      <c r="R183" s="25">
        <f>T183+V183</f>
        <v>0</v>
      </c>
      <c r="S183" s="65">
        <v>0</v>
      </c>
      <c r="T183" s="65">
        <f>E183*S183</f>
        <v>0</v>
      </c>
      <c r="U183" s="25">
        <v>0</v>
      </c>
      <c r="V183" s="25">
        <f>E183*U183</f>
        <v>0</v>
      </c>
      <c r="W183" s="25">
        <f>Y183+AA183</f>
        <v>208</v>
      </c>
      <c r="X183" s="25">
        <v>104</v>
      </c>
      <c r="Y183" s="25">
        <f>X183*E183</f>
        <v>208</v>
      </c>
      <c r="Z183" s="25">
        <v>0</v>
      </c>
      <c r="AA183" s="25">
        <f>E183*Z183</f>
        <v>0</v>
      </c>
      <c r="AB183" s="25">
        <f>AD183+AF183</f>
        <v>208</v>
      </c>
      <c r="AC183" s="25">
        <v>104</v>
      </c>
      <c r="AD183" s="25">
        <f>AC183*E183</f>
        <v>208</v>
      </c>
      <c r="AE183" s="25">
        <v>0</v>
      </c>
      <c r="AF183" s="65">
        <f>AE183*E183</f>
        <v>0</v>
      </c>
    </row>
    <row r="184" s="3" customFormat="1" ht="30.75" customHeight="1" spans="1:32">
      <c r="A184" s="26"/>
      <c r="B184" s="27" t="s">
        <v>35</v>
      </c>
      <c r="C184" s="27" t="s">
        <v>46</v>
      </c>
      <c r="D184" s="27"/>
      <c r="E184" s="45">
        <v>0</v>
      </c>
      <c r="F184" s="45">
        <f>G184+H184+I184</f>
        <v>0</v>
      </c>
      <c r="G184" s="25">
        <f>L184</f>
        <v>0</v>
      </c>
      <c r="H184" s="25">
        <f>O184+T184+Y184+AD184</f>
        <v>0</v>
      </c>
      <c r="I184" s="25">
        <f>Q184+V184+AA184+AF184</f>
        <v>0</v>
      </c>
      <c r="J184" s="25">
        <f>L184</f>
        <v>0</v>
      </c>
      <c r="K184" s="25">
        <v>0</v>
      </c>
      <c r="L184" s="25">
        <f>E184*K184</f>
        <v>0</v>
      </c>
      <c r="M184" s="25">
        <f>O184+Q184</f>
        <v>0</v>
      </c>
      <c r="N184" s="25">
        <v>0</v>
      </c>
      <c r="O184" s="25">
        <f>E184*N184</f>
        <v>0</v>
      </c>
      <c r="P184" s="25">
        <v>0</v>
      </c>
      <c r="Q184" s="25">
        <f>E184*P184</f>
        <v>0</v>
      </c>
      <c r="R184" s="25">
        <f>T184+V184</f>
        <v>0</v>
      </c>
      <c r="S184" s="65">
        <v>0</v>
      </c>
      <c r="T184" s="65">
        <f>E184*S184</f>
        <v>0</v>
      </c>
      <c r="U184" s="25">
        <v>0</v>
      </c>
      <c r="V184" s="25">
        <f>E184*U184</f>
        <v>0</v>
      </c>
      <c r="W184" s="25">
        <f>Y184+AA184</f>
        <v>0</v>
      </c>
      <c r="X184" s="25">
        <v>0</v>
      </c>
      <c r="Y184" s="25">
        <f>X184*E184</f>
        <v>0</v>
      </c>
      <c r="Z184" s="25">
        <v>0</v>
      </c>
      <c r="AA184" s="25">
        <f>E184*Z184</f>
        <v>0</v>
      </c>
      <c r="AB184" s="25">
        <f>AD184+AF184</f>
        <v>0</v>
      </c>
      <c r="AC184" s="25">
        <v>0</v>
      </c>
      <c r="AD184" s="25">
        <f>AC184*E184</f>
        <v>0</v>
      </c>
      <c r="AE184" s="25">
        <v>0</v>
      </c>
      <c r="AF184" s="65">
        <f>AE184*E184</f>
        <v>0</v>
      </c>
    </row>
    <row r="185" s="3" customFormat="1" ht="24.95" customHeight="1" spans="1:32">
      <c r="A185" s="26"/>
      <c r="B185" s="24" t="s">
        <v>55</v>
      </c>
      <c r="C185" s="24"/>
      <c r="D185" s="24"/>
      <c r="E185" s="45">
        <f t="shared" ref="E185:I185" si="477">E186+E187+E188+E189+E190</f>
        <v>45911</v>
      </c>
      <c r="F185" s="45">
        <f>G185+H185+I185</f>
        <v>34889180</v>
      </c>
      <c r="G185" s="25">
        <f>G186+G187+G188+G189+G190</f>
        <v>10860960</v>
      </c>
      <c r="H185" s="25">
        <f>O185+T185+Y185+AD185</f>
        <v>23870540</v>
      </c>
      <c r="I185" s="25">
        <f>I186+I187+I188+I189+I190</f>
        <v>157680</v>
      </c>
      <c r="J185" s="25">
        <f t="shared" ref="J185:O185" si="478">SUM(J186:J190)</f>
        <v>10860960</v>
      </c>
      <c r="K185" s="25"/>
      <c r="L185" s="25">
        <f>SUM(L186:L190)</f>
        <v>10860960</v>
      </c>
      <c r="M185" s="25">
        <f>O185+Q185</f>
        <v>14321052</v>
      </c>
      <c r="N185" s="25" t="s">
        <v>32</v>
      </c>
      <c r="O185" s="25">
        <f>SUM(O186:O190)</f>
        <v>14321052</v>
      </c>
      <c r="P185" s="25" t="s">
        <v>32</v>
      </c>
      <c r="Q185" s="25">
        <f t="shared" ref="Q185:V185" si="479">SUM(Q186:Q190)</f>
        <v>0</v>
      </c>
      <c r="R185" s="25">
        <f>T185+V185</f>
        <v>0</v>
      </c>
      <c r="S185" s="25" t="s">
        <v>32</v>
      </c>
      <c r="T185" s="25">
        <f>SUM(T186:T190)</f>
        <v>0</v>
      </c>
      <c r="U185" s="25" t="s">
        <v>32</v>
      </c>
      <c r="V185" s="25">
        <f>SUM(V186:V190)</f>
        <v>0</v>
      </c>
      <c r="W185" s="25">
        <f>Y185+AA185</f>
        <v>4772539.2</v>
      </c>
      <c r="X185" s="25" t="s">
        <v>33</v>
      </c>
      <c r="Y185" s="25">
        <f t="shared" ref="Y185:AD185" si="480">SUM(Y186:Y190)</f>
        <v>4772539.2</v>
      </c>
      <c r="Z185" s="25" t="s">
        <v>32</v>
      </c>
      <c r="AA185" s="25">
        <f t="shared" ref="AA185:AF185" si="481">SUM(AA186:AA190)</f>
        <v>0</v>
      </c>
      <c r="AB185" s="25">
        <f>AD185+AF185</f>
        <v>4934628.8</v>
      </c>
      <c r="AC185" s="25" t="s">
        <v>32</v>
      </c>
      <c r="AD185" s="25">
        <f>SUM(AD186:AD190)</f>
        <v>4776948.8</v>
      </c>
      <c r="AE185" s="25" t="s">
        <v>32</v>
      </c>
      <c r="AF185" s="25">
        <f>SUM(AF186:AF190)</f>
        <v>157680</v>
      </c>
    </row>
    <row r="186" s="3" customFormat="1" ht="24.95" customHeight="1" spans="1:32">
      <c r="A186" s="26"/>
      <c r="B186" s="27"/>
      <c r="C186" s="27" t="s">
        <v>56</v>
      </c>
      <c r="D186" s="27"/>
      <c r="E186" s="45">
        <v>45148</v>
      </c>
      <c r="F186" s="45">
        <f>G186+H186+I186</f>
        <v>34312480</v>
      </c>
      <c r="G186" s="25">
        <f t="shared" ref="G186:G190" si="482">L186</f>
        <v>10835520</v>
      </c>
      <c r="H186" s="25">
        <f>O186+T186+Y186+AD186</f>
        <v>23476960</v>
      </c>
      <c r="I186" s="25">
        <f t="shared" ref="I186:I190" si="483">AF186</f>
        <v>0</v>
      </c>
      <c r="J186" s="25">
        <f t="shared" ref="J186:J190" si="484">L186</f>
        <v>10835520</v>
      </c>
      <c r="K186" s="25">
        <v>240</v>
      </c>
      <c r="L186" s="25">
        <f t="shared" ref="L186:L190" si="485">E186*K186</f>
        <v>10835520</v>
      </c>
      <c r="M186" s="25">
        <f>O186+Q186</f>
        <v>14086176</v>
      </c>
      <c r="N186" s="25">
        <v>312</v>
      </c>
      <c r="O186" s="25">
        <f t="shared" ref="O186:O190" si="486">E186*N186</f>
        <v>14086176</v>
      </c>
      <c r="P186" s="25">
        <v>0</v>
      </c>
      <c r="Q186" s="25">
        <f t="shared" ref="Q186:Q190" si="487">E186*P186</f>
        <v>0</v>
      </c>
      <c r="R186" s="25">
        <f>T186+V186</f>
        <v>0</v>
      </c>
      <c r="S186" s="65">
        <v>0</v>
      </c>
      <c r="T186" s="65">
        <f t="shared" ref="T186:T190" si="488">E186*S186</f>
        <v>0</v>
      </c>
      <c r="U186" s="25">
        <v>0</v>
      </c>
      <c r="V186" s="25">
        <f t="shared" ref="V186:V190" si="489">E186*U186</f>
        <v>0</v>
      </c>
      <c r="W186" s="25">
        <f>Y186+AA186</f>
        <v>4695392</v>
      </c>
      <c r="X186" s="25">
        <v>104</v>
      </c>
      <c r="Y186" s="25">
        <f t="shared" ref="Y186:Y190" si="490">X186*E186</f>
        <v>4695392</v>
      </c>
      <c r="Z186" s="25">
        <v>0</v>
      </c>
      <c r="AA186" s="25">
        <f t="shared" ref="AA186:AA190" si="491">E186*Z186</f>
        <v>0</v>
      </c>
      <c r="AB186" s="25">
        <f>AD186+AF186</f>
        <v>4695392</v>
      </c>
      <c r="AC186" s="25">
        <v>104</v>
      </c>
      <c r="AD186" s="25">
        <f t="shared" ref="AD186:AD190" si="492">AC186*E186</f>
        <v>4695392</v>
      </c>
      <c r="AE186" s="25">
        <v>0</v>
      </c>
      <c r="AF186" s="65">
        <f t="shared" ref="AF186:AF190" si="493">AE186*E186</f>
        <v>0</v>
      </c>
    </row>
    <row r="187" s="3" customFormat="1" ht="24.95" customHeight="1" spans="1:32">
      <c r="A187" s="26"/>
      <c r="B187" s="27"/>
      <c r="C187" s="27" t="s">
        <v>57</v>
      </c>
      <c r="D187" s="27"/>
      <c r="E187" s="45">
        <v>106</v>
      </c>
      <c r="F187" s="45">
        <f>G187+H187+I187</f>
        <v>77380</v>
      </c>
      <c r="G187" s="25">
        <f>L187</f>
        <v>25440</v>
      </c>
      <c r="H187" s="25">
        <f>O187+T187+Y187+AD187</f>
        <v>51940</v>
      </c>
      <c r="I187" s="25">
        <f>AF187</f>
        <v>0</v>
      </c>
      <c r="J187" s="25">
        <f>L187</f>
        <v>25440</v>
      </c>
      <c r="K187" s="25">
        <v>240</v>
      </c>
      <c r="L187" s="25">
        <f>E187*K187</f>
        <v>25440</v>
      </c>
      <c r="M187" s="25">
        <f>O187+Q187</f>
        <v>29892</v>
      </c>
      <c r="N187" s="25">
        <v>282</v>
      </c>
      <c r="O187" s="25">
        <f>E187*N187</f>
        <v>29892</v>
      </c>
      <c r="P187" s="25">
        <v>0</v>
      </c>
      <c r="Q187" s="25">
        <f>E187*P187</f>
        <v>0</v>
      </c>
      <c r="R187" s="25">
        <f>T187+V187</f>
        <v>0</v>
      </c>
      <c r="S187" s="65">
        <v>0</v>
      </c>
      <c r="T187" s="65">
        <f>E187*S187</f>
        <v>0</v>
      </c>
      <c r="U187" s="25">
        <v>0</v>
      </c>
      <c r="V187" s="25">
        <f>E187*U187</f>
        <v>0</v>
      </c>
      <c r="W187" s="25">
        <f>Y187+AA187</f>
        <v>8819.2</v>
      </c>
      <c r="X187" s="25">
        <v>83.2</v>
      </c>
      <c r="Y187" s="25">
        <f>X187*E187</f>
        <v>8819.2</v>
      </c>
      <c r="Z187" s="25">
        <v>0</v>
      </c>
      <c r="AA187" s="25">
        <f>E187*Z187</f>
        <v>0</v>
      </c>
      <c r="AB187" s="25">
        <f>AD187+AF187</f>
        <v>13228.8</v>
      </c>
      <c r="AC187" s="25">
        <v>124.8</v>
      </c>
      <c r="AD187" s="25">
        <f>AC187*E187</f>
        <v>13228.8</v>
      </c>
      <c r="AE187" s="25">
        <v>0</v>
      </c>
      <c r="AF187" s="65">
        <f>AE187*E187</f>
        <v>0</v>
      </c>
    </row>
    <row r="188" s="3" customFormat="1" ht="24.95" customHeight="1" spans="1:32">
      <c r="A188" s="26"/>
      <c r="B188" s="27" t="s">
        <v>35</v>
      </c>
      <c r="C188" s="27" t="s">
        <v>58</v>
      </c>
      <c r="D188" s="27"/>
      <c r="E188" s="45">
        <v>16</v>
      </c>
      <c r="F188" s="45">
        <f>G188+H188+I188</f>
        <v>12160</v>
      </c>
      <c r="G188" s="25">
        <f>L188</f>
        <v>0</v>
      </c>
      <c r="H188" s="25">
        <f>O188+T188+Y188+AD188</f>
        <v>8320</v>
      </c>
      <c r="I188" s="25">
        <f>AF188</f>
        <v>3840</v>
      </c>
      <c r="J188" s="25">
        <f>L188</f>
        <v>0</v>
      </c>
      <c r="K188" s="25">
        <v>0</v>
      </c>
      <c r="L188" s="25">
        <f>E188*K188</f>
        <v>0</v>
      </c>
      <c r="M188" s="25">
        <f>O188+Q188</f>
        <v>4992</v>
      </c>
      <c r="N188" s="25">
        <v>312</v>
      </c>
      <c r="O188" s="25">
        <f>E188*N188</f>
        <v>4992</v>
      </c>
      <c r="P188" s="25">
        <v>0</v>
      </c>
      <c r="Q188" s="25">
        <f>E188*P188</f>
        <v>0</v>
      </c>
      <c r="R188" s="25">
        <f>T188+V188</f>
        <v>0</v>
      </c>
      <c r="S188" s="65">
        <v>0</v>
      </c>
      <c r="T188" s="65">
        <f>E188*S188</f>
        <v>0</v>
      </c>
      <c r="U188" s="25">
        <v>0</v>
      </c>
      <c r="V188" s="25">
        <f>E188*U188</f>
        <v>0</v>
      </c>
      <c r="W188" s="25">
        <f>Y188+AA188</f>
        <v>1664</v>
      </c>
      <c r="X188" s="25">
        <v>104</v>
      </c>
      <c r="Y188" s="25">
        <f>X188*E188</f>
        <v>1664</v>
      </c>
      <c r="Z188" s="25">
        <v>0</v>
      </c>
      <c r="AA188" s="25">
        <f>E188*Z188</f>
        <v>0</v>
      </c>
      <c r="AB188" s="25">
        <f>AD188+AF188</f>
        <v>5504</v>
      </c>
      <c r="AC188" s="25">
        <v>104</v>
      </c>
      <c r="AD188" s="25">
        <f>AC188*E188</f>
        <v>1664</v>
      </c>
      <c r="AE188" s="25">
        <v>240</v>
      </c>
      <c r="AF188" s="65">
        <f>AE188*E188</f>
        <v>3840</v>
      </c>
    </row>
    <row r="189" s="3" customFormat="1" ht="33.75" customHeight="1" spans="1:32">
      <c r="A189" s="26"/>
      <c r="B189" s="27" t="s">
        <v>35</v>
      </c>
      <c r="C189" s="27" t="s">
        <v>61</v>
      </c>
      <c r="D189" s="27"/>
      <c r="E189" s="45">
        <v>282</v>
      </c>
      <c r="F189" s="45">
        <f>G189+H189+I189</f>
        <v>214320</v>
      </c>
      <c r="G189" s="25">
        <f>L189</f>
        <v>0</v>
      </c>
      <c r="H189" s="25">
        <f>O189+T189+Y189+AD189</f>
        <v>146640</v>
      </c>
      <c r="I189" s="25">
        <f>AF189</f>
        <v>67680</v>
      </c>
      <c r="J189" s="25">
        <f>L189</f>
        <v>0</v>
      </c>
      <c r="K189" s="25">
        <v>0</v>
      </c>
      <c r="L189" s="25">
        <f>E189*K189</f>
        <v>0</v>
      </c>
      <c r="M189" s="25">
        <f>O189+Q189</f>
        <v>87984</v>
      </c>
      <c r="N189" s="25">
        <v>312</v>
      </c>
      <c r="O189" s="25">
        <f>E189*N189</f>
        <v>87984</v>
      </c>
      <c r="P189" s="25">
        <v>0</v>
      </c>
      <c r="Q189" s="25">
        <f>E189*P189</f>
        <v>0</v>
      </c>
      <c r="R189" s="25">
        <f>T189+V189</f>
        <v>0</v>
      </c>
      <c r="S189" s="65">
        <v>0</v>
      </c>
      <c r="T189" s="65">
        <f>E189*S189</f>
        <v>0</v>
      </c>
      <c r="U189" s="25">
        <v>0</v>
      </c>
      <c r="V189" s="25">
        <f>E189*U189</f>
        <v>0</v>
      </c>
      <c r="W189" s="25">
        <f>Y189+AA189</f>
        <v>29328</v>
      </c>
      <c r="X189" s="25">
        <v>104</v>
      </c>
      <c r="Y189" s="25">
        <f>X189*E189</f>
        <v>29328</v>
      </c>
      <c r="Z189" s="25">
        <v>0</v>
      </c>
      <c r="AA189" s="25">
        <f>E189*Z189</f>
        <v>0</v>
      </c>
      <c r="AB189" s="25">
        <f>AD189+AF189</f>
        <v>97008</v>
      </c>
      <c r="AC189" s="25">
        <v>104</v>
      </c>
      <c r="AD189" s="25">
        <f>AC189*E189</f>
        <v>29328</v>
      </c>
      <c r="AE189" s="25">
        <v>240</v>
      </c>
      <c r="AF189" s="65">
        <f>AE189*E189</f>
        <v>67680</v>
      </c>
    </row>
    <row r="190" s="3" customFormat="1" ht="24.95" customHeight="1" spans="1:32">
      <c r="A190" s="26"/>
      <c r="B190" s="27" t="s">
        <v>35</v>
      </c>
      <c r="C190" s="27" t="s">
        <v>62</v>
      </c>
      <c r="D190" s="27"/>
      <c r="E190" s="45">
        <v>359</v>
      </c>
      <c r="F190" s="45">
        <f>G190+H190+I190</f>
        <v>272840</v>
      </c>
      <c r="G190" s="25">
        <f>L190</f>
        <v>0</v>
      </c>
      <c r="H190" s="25">
        <f>O190+T190+Y190+AD190</f>
        <v>186680</v>
      </c>
      <c r="I190" s="25">
        <f>AF190</f>
        <v>86160</v>
      </c>
      <c r="J190" s="25">
        <f>L190</f>
        <v>0</v>
      </c>
      <c r="K190" s="25">
        <v>0</v>
      </c>
      <c r="L190" s="25">
        <f>E190*K190</f>
        <v>0</v>
      </c>
      <c r="M190" s="25">
        <f>O190+Q190</f>
        <v>112008</v>
      </c>
      <c r="N190" s="25">
        <v>312</v>
      </c>
      <c r="O190" s="25">
        <f>E190*N190</f>
        <v>112008</v>
      </c>
      <c r="P190" s="25">
        <v>0</v>
      </c>
      <c r="Q190" s="25">
        <f>E190*P190</f>
        <v>0</v>
      </c>
      <c r="R190" s="25">
        <f>T190+V190</f>
        <v>0</v>
      </c>
      <c r="S190" s="65">
        <v>0</v>
      </c>
      <c r="T190" s="65">
        <f>E190*S190</f>
        <v>0</v>
      </c>
      <c r="U190" s="25">
        <v>0</v>
      </c>
      <c r="V190" s="25">
        <f>E190*U190</f>
        <v>0</v>
      </c>
      <c r="W190" s="25">
        <f>Y190+AA190</f>
        <v>37336</v>
      </c>
      <c r="X190" s="25">
        <v>104</v>
      </c>
      <c r="Y190" s="25">
        <f>X190*E190</f>
        <v>37336</v>
      </c>
      <c r="Z190" s="25">
        <v>0</v>
      </c>
      <c r="AA190" s="25">
        <f>E190*Z190</f>
        <v>0</v>
      </c>
      <c r="AB190" s="25">
        <f>AD190+AF190</f>
        <v>123496</v>
      </c>
      <c r="AC190" s="25">
        <v>104</v>
      </c>
      <c r="AD190" s="25">
        <f>AC190*E190</f>
        <v>37336</v>
      </c>
      <c r="AE190" s="25">
        <v>240</v>
      </c>
      <c r="AF190" s="65">
        <f>AE190*E190</f>
        <v>86160</v>
      </c>
    </row>
    <row r="191" s="7" customFormat="1" ht="24.95" customHeight="1" spans="1:32">
      <c r="A191" s="31"/>
      <c r="B191" s="32" t="s">
        <v>41</v>
      </c>
      <c r="C191" s="53"/>
      <c r="D191" s="84"/>
      <c r="E191" s="85">
        <f t="shared" ref="E191:J191" si="494">E175+E179+E185</f>
        <v>45963</v>
      </c>
      <c r="F191" s="85">
        <f>F175+F179+F185</f>
        <v>34928700</v>
      </c>
      <c r="G191" s="85">
        <f>G175+G179+G185</f>
        <v>10873440</v>
      </c>
      <c r="H191" s="85">
        <f>H175+H179+H185</f>
        <v>23897580</v>
      </c>
      <c r="I191" s="85">
        <f>I175+I179+I185</f>
        <v>157680</v>
      </c>
      <c r="J191" s="85">
        <f>J175+J179+J185</f>
        <v>10873440</v>
      </c>
      <c r="K191" s="85">
        <v>0</v>
      </c>
      <c r="L191" s="85">
        <f>L175+L179+L185</f>
        <v>10873440</v>
      </c>
      <c r="M191" s="52">
        <f>O191+Q191</f>
        <v>14337276</v>
      </c>
      <c r="N191" s="52" t="s">
        <v>32</v>
      </c>
      <c r="O191" s="52">
        <f>O175+O179+O185</f>
        <v>14337276</v>
      </c>
      <c r="P191" s="52" t="s">
        <v>32</v>
      </c>
      <c r="Q191" s="52">
        <f t="shared" ref="Q191:V191" si="495">Q175+Q179</f>
        <v>0</v>
      </c>
      <c r="R191" s="52">
        <f>T191+V191</f>
        <v>0</v>
      </c>
      <c r="S191" s="52" t="s">
        <v>32</v>
      </c>
      <c r="T191" s="52">
        <f>T175+T179</f>
        <v>0</v>
      </c>
      <c r="U191" s="52" t="s">
        <v>32</v>
      </c>
      <c r="V191" s="52">
        <f>V175+V179</f>
        <v>0</v>
      </c>
      <c r="W191" s="52">
        <f>Y191+AA191</f>
        <v>4777947.2</v>
      </c>
      <c r="X191" s="52" t="s">
        <v>33</v>
      </c>
      <c r="Y191" s="52">
        <f>Y175+Y179+Y185</f>
        <v>4777947.2</v>
      </c>
      <c r="Z191" s="52" t="s">
        <v>32</v>
      </c>
      <c r="AA191" s="52">
        <f>AA175+AA179</f>
        <v>0</v>
      </c>
      <c r="AB191" s="52">
        <f>AD191+AF191</f>
        <v>4940036.8</v>
      </c>
      <c r="AC191" s="52" t="s">
        <v>32</v>
      </c>
      <c r="AD191" s="52">
        <f>AD175+AD179+AD185</f>
        <v>4782356.8</v>
      </c>
      <c r="AE191" s="52" t="s">
        <v>32</v>
      </c>
      <c r="AF191" s="52">
        <f>AF175+AF179+AF185</f>
        <v>157680</v>
      </c>
    </row>
    <row r="192" s="8" customFormat="1" ht="24.75" customHeight="1" spans="1:32">
      <c r="A192" s="34"/>
      <c r="B192" s="35"/>
      <c r="C192" s="35"/>
      <c r="D192" s="35"/>
      <c r="E192" s="35"/>
      <c r="F192" s="36"/>
      <c r="G192" s="36"/>
      <c r="H192" s="35"/>
      <c r="I192" s="6"/>
      <c r="J192" s="86"/>
      <c r="K192" s="86"/>
      <c r="L192" s="35"/>
      <c r="M192" s="35"/>
      <c r="N192" s="6"/>
      <c r="O192" s="87"/>
      <c r="P192" s="86"/>
      <c r="Q192" s="86"/>
      <c r="R192" s="86"/>
      <c r="S192" s="86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</row>
    <row r="193" s="3" customFormat="1" ht="31.5" customHeight="1" spans="1:32">
      <c r="A193" s="23" t="s">
        <v>76</v>
      </c>
      <c r="B193" s="24" t="s">
        <v>30</v>
      </c>
      <c r="C193" s="24"/>
      <c r="D193" s="24"/>
      <c r="E193" s="45">
        <f>E194+E195+E196+E197</f>
        <v>8635</v>
      </c>
      <c r="F193" s="45">
        <f t="shared" ref="F193:F204" si="496">G193+H193+I193</f>
        <v>6541720</v>
      </c>
      <c r="G193" s="25">
        <f t="shared" ref="G193:G204" si="497">L193</f>
        <v>2065920</v>
      </c>
      <c r="H193" s="25">
        <f t="shared" ref="H193:L193" si="498">SUM(H194:H197)</f>
        <v>4469320</v>
      </c>
      <c r="I193" s="25">
        <f>SUM(I194:I197)</f>
        <v>6480</v>
      </c>
      <c r="J193" s="25">
        <f t="shared" ref="J193:J197" si="499">L193</f>
        <v>2065920</v>
      </c>
      <c r="K193" s="25" t="s">
        <v>31</v>
      </c>
      <c r="L193" s="25">
        <f>SUM(L194:L197)</f>
        <v>2065920</v>
      </c>
      <c r="M193" s="25">
        <f t="shared" ref="M193:M212" si="500">O193+Q193</f>
        <v>2673240</v>
      </c>
      <c r="N193" s="25" t="s">
        <v>32</v>
      </c>
      <c r="O193" s="25">
        <f t="shared" ref="O193:T193" si="501">SUM(O194:O197)</f>
        <v>2673240</v>
      </c>
      <c r="P193" s="25" t="s">
        <v>32</v>
      </c>
      <c r="Q193" s="25">
        <f>SUM(Q194:Q197)</f>
        <v>0</v>
      </c>
      <c r="R193" s="25">
        <f t="shared" ref="R193:R212" si="502">T193+V193</f>
        <v>0</v>
      </c>
      <c r="S193" s="25" t="s">
        <v>32</v>
      </c>
      <c r="T193" s="25">
        <f>SUM(T194:T197)</f>
        <v>0</v>
      </c>
      <c r="U193" s="25" t="s">
        <v>32</v>
      </c>
      <c r="V193" s="25">
        <f t="shared" ref="V193:AA193" si="503">SUM(V194:V197)</f>
        <v>0</v>
      </c>
      <c r="W193" s="25">
        <f t="shared" ref="W193:W212" si="504">Y193+AA193</f>
        <v>883563.2</v>
      </c>
      <c r="X193" s="25" t="s">
        <v>33</v>
      </c>
      <c r="Y193" s="25">
        <f t="shared" ref="Y193:AD193" si="505">SUM(Y194:Y197)</f>
        <v>883563.2</v>
      </c>
      <c r="Z193" s="25" t="s">
        <v>32</v>
      </c>
      <c r="AA193" s="25">
        <f t="shared" ref="AA193:AF193" si="506">SUM(AA194:AA197)</f>
        <v>0</v>
      </c>
      <c r="AB193" s="25">
        <f t="shared" ref="AB193:AB215" si="507">AD193+AF193</f>
        <v>918996.8</v>
      </c>
      <c r="AC193" s="25" t="s">
        <v>32</v>
      </c>
      <c r="AD193" s="25">
        <f>SUM(AD194:AD197)</f>
        <v>912516.8</v>
      </c>
      <c r="AE193" s="25" t="s">
        <v>32</v>
      </c>
      <c r="AF193" s="25">
        <f>SUM(AF194:AF197)</f>
        <v>6480</v>
      </c>
    </row>
    <row r="194" s="3" customFormat="1" ht="24.95" customHeight="1" spans="1:32">
      <c r="A194" s="26"/>
      <c r="B194" s="27" t="s">
        <v>35</v>
      </c>
      <c r="C194" s="27" t="s">
        <v>36</v>
      </c>
      <c r="D194" s="27"/>
      <c r="E194" s="45">
        <v>7912</v>
      </c>
      <c r="F194" s="45">
        <f>G194+H194+I194</f>
        <v>6013120</v>
      </c>
      <c r="G194" s="25">
        <f>L194</f>
        <v>1898880</v>
      </c>
      <c r="H194" s="25">
        <f t="shared" ref="H194:H197" si="508">O194+T194+Y194+AD194</f>
        <v>4114240</v>
      </c>
      <c r="I194" s="25">
        <f t="shared" ref="I194:I197" si="509">Q194+V194+AA194+AF194</f>
        <v>0</v>
      </c>
      <c r="J194" s="25">
        <f>L194</f>
        <v>1898880</v>
      </c>
      <c r="K194" s="25">
        <v>240</v>
      </c>
      <c r="L194" s="25">
        <f t="shared" ref="L194:L197" si="510">E194*K194</f>
        <v>1898880</v>
      </c>
      <c r="M194" s="25">
        <f>O194+Q194</f>
        <v>2468544</v>
      </c>
      <c r="N194" s="25">
        <v>312</v>
      </c>
      <c r="O194" s="25">
        <f t="shared" ref="O194:O197" si="511">E194*N194</f>
        <v>2468544</v>
      </c>
      <c r="P194" s="25">
        <v>0</v>
      </c>
      <c r="Q194" s="25">
        <f t="shared" ref="Q194:Q197" si="512">E194*P194</f>
        <v>0</v>
      </c>
      <c r="R194" s="25">
        <f>T194+V194</f>
        <v>0</v>
      </c>
      <c r="S194" s="65">
        <v>0</v>
      </c>
      <c r="T194" s="65">
        <f t="shared" ref="T194:T197" si="513">E194*S194</f>
        <v>0</v>
      </c>
      <c r="U194" s="25">
        <v>0</v>
      </c>
      <c r="V194" s="25">
        <f t="shared" ref="V194:V197" si="514">E194*U194</f>
        <v>0</v>
      </c>
      <c r="W194" s="25">
        <f>Y194+AA194</f>
        <v>822848</v>
      </c>
      <c r="X194" s="25">
        <v>104</v>
      </c>
      <c r="Y194" s="25">
        <f t="shared" ref="Y194:Y197" si="515">X194*E194</f>
        <v>822848</v>
      </c>
      <c r="Z194" s="25">
        <v>0</v>
      </c>
      <c r="AA194" s="25">
        <f t="shared" ref="AA194:AA197" si="516">E194*Z194</f>
        <v>0</v>
      </c>
      <c r="AB194" s="25">
        <f>AD194+AF194</f>
        <v>822848</v>
      </c>
      <c r="AC194" s="25">
        <v>104</v>
      </c>
      <c r="AD194" s="25">
        <f t="shared" ref="AD194:AD197" si="517">AC194*E194</f>
        <v>822848</v>
      </c>
      <c r="AE194" s="65">
        <v>0</v>
      </c>
      <c r="AF194" s="65">
        <f t="shared" ref="AF194:AF197" si="518">E194*AE194</f>
        <v>0</v>
      </c>
    </row>
    <row r="195" s="3" customFormat="1" ht="24.95" customHeight="1" spans="1:32">
      <c r="A195" s="26"/>
      <c r="B195" s="27"/>
      <c r="C195" s="27" t="s">
        <v>34</v>
      </c>
      <c r="D195" s="27"/>
      <c r="E195" s="45">
        <v>696</v>
      </c>
      <c r="F195" s="45">
        <f>G195+H195+I195</f>
        <v>508080</v>
      </c>
      <c r="G195" s="25">
        <f>L195</f>
        <v>167040</v>
      </c>
      <c r="H195" s="25">
        <f>O195+T195+Y195+AD195</f>
        <v>341040</v>
      </c>
      <c r="I195" s="25">
        <f>Q195+V195+AA195+AF195</f>
        <v>0</v>
      </c>
      <c r="J195" s="25">
        <f>L195</f>
        <v>167040</v>
      </c>
      <c r="K195" s="25">
        <v>240</v>
      </c>
      <c r="L195" s="25">
        <f>E195*K195</f>
        <v>167040</v>
      </c>
      <c r="M195" s="25">
        <f>O195+Q195</f>
        <v>196272</v>
      </c>
      <c r="N195" s="25">
        <v>282</v>
      </c>
      <c r="O195" s="25">
        <f>E195*N195</f>
        <v>196272</v>
      </c>
      <c r="P195" s="25">
        <v>0</v>
      </c>
      <c r="Q195" s="25">
        <f>E195*P195</f>
        <v>0</v>
      </c>
      <c r="R195" s="25">
        <f>T195+V195</f>
        <v>0</v>
      </c>
      <c r="S195" s="65">
        <v>0</v>
      </c>
      <c r="T195" s="65">
        <f>E195*S195</f>
        <v>0</v>
      </c>
      <c r="U195" s="25">
        <v>0</v>
      </c>
      <c r="V195" s="25">
        <f>E195*U195</f>
        <v>0</v>
      </c>
      <c r="W195" s="25">
        <f>Y195+AA195</f>
        <v>57907.2</v>
      </c>
      <c r="X195" s="25">
        <v>83.2</v>
      </c>
      <c r="Y195" s="25">
        <f>X195*E195</f>
        <v>57907.2</v>
      </c>
      <c r="Z195" s="25">
        <v>0</v>
      </c>
      <c r="AA195" s="25">
        <f>E195*Z195</f>
        <v>0</v>
      </c>
      <c r="AB195" s="25">
        <f>AD195+AF195</f>
        <v>86860.8</v>
      </c>
      <c r="AC195" s="25">
        <v>124.8</v>
      </c>
      <c r="AD195" s="25">
        <f>AC195*E195</f>
        <v>86860.8</v>
      </c>
      <c r="AE195" s="65">
        <v>0</v>
      </c>
      <c r="AF195" s="65">
        <f>E195*AE195</f>
        <v>0</v>
      </c>
    </row>
    <row r="196" s="3" customFormat="1" ht="30" customHeight="1" spans="1:32">
      <c r="A196" s="26"/>
      <c r="B196" s="27" t="s">
        <v>35</v>
      </c>
      <c r="C196" s="27" t="s">
        <v>37</v>
      </c>
      <c r="D196" s="27"/>
      <c r="E196" s="45">
        <v>24</v>
      </c>
      <c r="F196" s="45">
        <f>G196+H196+I196</f>
        <v>18240</v>
      </c>
      <c r="G196" s="25">
        <f>L196</f>
        <v>0</v>
      </c>
      <c r="H196" s="25">
        <f>O196+T196+Y196+AD196</f>
        <v>12480</v>
      </c>
      <c r="I196" s="25">
        <f>Q196+V196+AA196+AF196</f>
        <v>5760</v>
      </c>
      <c r="J196" s="25">
        <f>L196</f>
        <v>0</v>
      </c>
      <c r="K196" s="25">
        <v>0</v>
      </c>
      <c r="L196" s="25">
        <f>E196*K196</f>
        <v>0</v>
      </c>
      <c r="M196" s="25">
        <f>O196+Q196</f>
        <v>7488</v>
      </c>
      <c r="N196" s="25">
        <v>312</v>
      </c>
      <c r="O196" s="25">
        <f>E196*N196</f>
        <v>7488</v>
      </c>
      <c r="P196" s="25">
        <v>0</v>
      </c>
      <c r="Q196" s="25">
        <f>E196*P196</f>
        <v>0</v>
      </c>
      <c r="R196" s="25">
        <f>T196+V196</f>
        <v>0</v>
      </c>
      <c r="S196" s="65">
        <v>0</v>
      </c>
      <c r="T196" s="65">
        <f>E196*S196</f>
        <v>0</v>
      </c>
      <c r="U196" s="25">
        <v>0</v>
      </c>
      <c r="V196" s="25">
        <f>E196*U196</f>
        <v>0</v>
      </c>
      <c r="W196" s="25">
        <f>Y196+AA196</f>
        <v>2496</v>
      </c>
      <c r="X196" s="25">
        <v>104</v>
      </c>
      <c r="Y196" s="25">
        <f>X196*E196</f>
        <v>2496</v>
      </c>
      <c r="Z196" s="25">
        <v>0</v>
      </c>
      <c r="AA196" s="25">
        <f>E196*Z196</f>
        <v>0</v>
      </c>
      <c r="AB196" s="25">
        <f>AD196+AF196</f>
        <v>8256</v>
      </c>
      <c r="AC196" s="25">
        <v>104</v>
      </c>
      <c r="AD196" s="25">
        <f>AC196*E196</f>
        <v>2496</v>
      </c>
      <c r="AE196" s="25">
        <v>240</v>
      </c>
      <c r="AF196" s="65">
        <f>E196*AE196</f>
        <v>5760</v>
      </c>
    </row>
    <row r="197" s="3" customFormat="1" ht="21" customHeight="1" spans="1:32">
      <c r="A197" s="26"/>
      <c r="B197" s="27" t="s">
        <v>35</v>
      </c>
      <c r="C197" s="27" t="s">
        <v>38</v>
      </c>
      <c r="D197" s="27"/>
      <c r="E197" s="45">
        <v>3</v>
      </c>
      <c r="F197" s="45">
        <f>G197+H197+I197</f>
        <v>2280</v>
      </c>
      <c r="G197" s="25">
        <f>L197</f>
        <v>0</v>
      </c>
      <c r="H197" s="25">
        <f>O197+T197+Y197+AD197</f>
        <v>1560</v>
      </c>
      <c r="I197" s="25">
        <f>Q197+V197+AA197+AF197</f>
        <v>720</v>
      </c>
      <c r="J197" s="25">
        <f>L197</f>
        <v>0</v>
      </c>
      <c r="K197" s="25">
        <v>0</v>
      </c>
      <c r="L197" s="25">
        <f>E197*K197</f>
        <v>0</v>
      </c>
      <c r="M197" s="25">
        <f>O197+Q197</f>
        <v>936</v>
      </c>
      <c r="N197" s="25">
        <v>312</v>
      </c>
      <c r="O197" s="25">
        <f>E197*N197</f>
        <v>936</v>
      </c>
      <c r="P197" s="25">
        <v>0</v>
      </c>
      <c r="Q197" s="25">
        <f>E197*P197</f>
        <v>0</v>
      </c>
      <c r="R197" s="25">
        <f>T197+V197</f>
        <v>0</v>
      </c>
      <c r="S197" s="65">
        <v>0</v>
      </c>
      <c r="T197" s="65">
        <f>E197*S197</f>
        <v>0</v>
      </c>
      <c r="U197" s="25">
        <v>0</v>
      </c>
      <c r="V197" s="25">
        <f>E197*U197</f>
        <v>0</v>
      </c>
      <c r="W197" s="25">
        <f>Y197+AA197</f>
        <v>312</v>
      </c>
      <c r="X197" s="25">
        <v>104</v>
      </c>
      <c r="Y197" s="25">
        <f>X197*E197</f>
        <v>312</v>
      </c>
      <c r="Z197" s="25">
        <v>0</v>
      </c>
      <c r="AA197" s="25">
        <f>E197*Z197</f>
        <v>0</v>
      </c>
      <c r="AB197" s="25">
        <f>AD197+AF197</f>
        <v>1032</v>
      </c>
      <c r="AC197" s="25">
        <v>104</v>
      </c>
      <c r="AD197" s="25">
        <f>AC197*E197</f>
        <v>312</v>
      </c>
      <c r="AE197" s="25">
        <v>240</v>
      </c>
      <c r="AF197" s="65">
        <f>E197*AE197</f>
        <v>720</v>
      </c>
    </row>
    <row r="198" s="3" customFormat="1" ht="21" customHeight="1" spans="1:32">
      <c r="A198" s="26"/>
      <c r="B198" s="24" t="s">
        <v>39</v>
      </c>
      <c r="C198" s="24"/>
      <c r="D198" s="24"/>
      <c r="E198" s="45">
        <f>E199+E200+E201+E202+E203+E204</f>
        <v>5807</v>
      </c>
      <c r="F198" s="45">
        <f>G198+H198+I198</f>
        <v>4413320</v>
      </c>
      <c r="G198" s="25">
        <f>L198</f>
        <v>1316880</v>
      </c>
      <c r="H198" s="25">
        <f t="shared" ref="H198:J198" si="519">SUM(H199:H204)</f>
        <v>3019640</v>
      </c>
      <c r="I198" s="25">
        <f>SUM(I199:I204)</f>
        <v>76800</v>
      </c>
      <c r="J198" s="25">
        <f>SUM(J199:J204)</f>
        <v>1316880</v>
      </c>
      <c r="K198" s="25"/>
      <c r="L198" s="25">
        <f t="shared" ref="L198:Q198" si="520">SUM(L199:L204)</f>
        <v>1316880</v>
      </c>
      <c r="M198" s="25">
        <f>O198+Q198</f>
        <v>1811784</v>
      </c>
      <c r="N198" s="25" t="s">
        <v>32</v>
      </c>
      <c r="O198" s="25">
        <f>SUM(O199:O204)</f>
        <v>1811784</v>
      </c>
      <c r="P198" s="25" t="s">
        <v>32</v>
      </c>
      <c r="Q198" s="25">
        <f>SUM(Q199:Q204)</f>
        <v>0</v>
      </c>
      <c r="R198" s="25">
        <f>T198+V198</f>
        <v>0</v>
      </c>
      <c r="S198" s="25" t="s">
        <v>32</v>
      </c>
      <c r="T198" s="25">
        <f t="shared" ref="T198:Y198" si="521">SUM(T199:T204)</f>
        <v>0</v>
      </c>
      <c r="U198" s="25" t="s">
        <v>32</v>
      </c>
      <c r="V198" s="25">
        <f>SUM(V199:V204)</f>
        <v>0</v>
      </c>
      <c r="W198" s="25">
        <f>Y198+AA198</f>
        <v>603928</v>
      </c>
      <c r="X198" s="25" t="s">
        <v>33</v>
      </c>
      <c r="Y198" s="25">
        <f>SUM(Y199:Y204)</f>
        <v>603928</v>
      </c>
      <c r="Z198" s="25" t="s">
        <v>32</v>
      </c>
      <c r="AA198" s="25">
        <f t="shared" ref="AA198:AF198" si="522">SUM(AA199:AA204)</f>
        <v>0</v>
      </c>
      <c r="AB198" s="25">
        <f>AD198+AF198</f>
        <v>680728</v>
      </c>
      <c r="AC198" s="25" t="s">
        <v>32</v>
      </c>
      <c r="AD198" s="25">
        <f>SUM(AD199:AD204)</f>
        <v>603928</v>
      </c>
      <c r="AE198" s="25" t="s">
        <v>32</v>
      </c>
      <c r="AF198" s="25">
        <f>SUM(AF199:AF204)</f>
        <v>76800</v>
      </c>
    </row>
    <row r="199" s="3" customFormat="1" ht="21" customHeight="1" spans="1:32">
      <c r="A199" s="26"/>
      <c r="B199" s="27"/>
      <c r="C199" s="27" t="s">
        <v>36</v>
      </c>
      <c r="D199" s="27"/>
      <c r="E199" s="45">
        <v>4108</v>
      </c>
      <c r="F199" s="45">
        <f>G199+H199+I199</f>
        <v>3122080</v>
      </c>
      <c r="G199" s="25">
        <f>L199</f>
        <v>985920</v>
      </c>
      <c r="H199" s="25">
        <f t="shared" ref="H199:H204" si="523">O199+T199+Y199+AD199</f>
        <v>2136160</v>
      </c>
      <c r="I199" s="25">
        <f t="shared" ref="I199:I204" si="524">Q199+V199+AA199+AF199</f>
        <v>0</v>
      </c>
      <c r="J199" s="25">
        <f t="shared" ref="J199:J204" si="525">L199</f>
        <v>985920</v>
      </c>
      <c r="K199" s="25">
        <v>240</v>
      </c>
      <c r="L199" s="25">
        <f t="shared" ref="L199:L204" si="526">E199*K199</f>
        <v>985920</v>
      </c>
      <c r="M199" s="25">
        <f>O199+Q199</f>
        <v>1281696</v>
      </c>
      <c r="N199" s="25">
        <v>312</v>
      </c>
      <c r="O199" s="25">
        <f t="shared" ref="O199:O204" si="527">E199*N199</f>
        <v>1281696</v>
      </c>
      <c r="P199" s="25">
        <v>0</v>
      </c>
      <c r="Q199" s="25">
        <f t="shared" ref="Q199:Q204" si="528">E199*P199</f>
        <v>0</v>
      </c>
      <c r="R199" s="25">
        <f>T199+V199</f>
        <v>0</v>
      </c>
      <c r="S199" s="65">
        <v>0</v>
      </c>
      <c r="T199" s="65">
        <f t="shared" ref="T199:T204" si="529">E199*S199</f>
        <v>0</v>
      </c>
      <c r="U199" s="25">
        <v>0</v>
      </c>
      <c r="V199" s="25">
        <f t="shared" ref="V199:V204" si="530">E199*U199</f>
        <v>0</v>
      </c>
      <c r="W199" s="25">
        <f>Y199+AA199</f>
        <v>427232</v>
      </c>
      <c r="X199" s="25">
        <v>104</v>
      </c>
      <c r="Y199" s="25">
        <f t="shared" ref="Y199:Y204" si="531">X199*E199</f>
        <v>427232</v>
      </c>
      <c r="Z199" s="25">
        <v>0</v>
      </c>
      <c r="AA199" s="25">
        <f t="shared" ref="AA199:AA204" si="532">E199*Z199</f>
        <v>0</v>
      </c>
      <c r="AB199" s="25">
        <f>AD199+AF199</f>
        <v>427232</v>
      </c>
      <c r="AC199" s="25">
        <v>104</v>
      </c>
      <c r="AD199" s="25">
        <f t="shared" ref="AD199:AD204" si="533">AC199*E199</f>
        <v>427232</v>
      </c>
      <c r="AE199" s="25">
        <v>0</v>
      </c>
      <c r="AF199" s="65">
        <f t="shared" ref="AF199:AF204" si="534">AE199*E199</f>
        <v>0</v>
      </c>
    </row>
    <row r="200" s="3" customFormat="1" ht="21" customHeight="1" spans="1:32">
      <c r="A200" s="26"/>
      <c r="B200" s="27"/>
      <c r="C200" s="27" t="s">
        <v>34</v>
      </c>
      <c r="D200" s="27"/>
      <c r="E200" s="45">
        <v>0</v>
      </c>
      <c r="F200" s="45">
        <f>G200+H200+I200</f>
        <v>0</v>
      </c>
      <c r="G200" s="25">
        <f>L200</f>
        <v>0</v>
      </c>
      <c r="H200" s="25">
        <f>O200+T200+Y200+AD200</f>
        <v>0</v>
      </c>
      <c r="I200" s="25">
        <f>Q200+V200+AA200+AF200</f>
        <v>0</v>
      </c>
      <c r="J200" s="25">
        <f>L200</f>
        <v>0</v>
      </c>
      <c r="K200" s="25">
        <v>0</v>
      </c>
      <c r="L200" s="25">
        <f>E200*K200</f>
        <v>0</v>
      </c>
      <c r="M200" s="25">
        <f>O200+Q200</f>
        <v>0</v>
      </c>
      <c r="N200" s="25">
        <v>0</v>
      </c>
      <c r="O200" s="25">
        <f>E200*N200</f>
        <v>0</v>
      </c>
      <c r="P200" s="25">
        <v>0</v>
      </c>
      <c r="Q200" s="25">
        <f>E200*P200</f>
        <v>0</v>
      </c>
      <c r="R200" s="25">
        <f>T200+V200</f>
        <v>0</v>
      </c>
      <c r="S200" s="65">
        <v>0</v>
      </c>
      <c r="T200" s="65">
        <f>E200*S200</f>
        <v>0</v>
      </c>
      <c r="U200" s="25">
        <v>0</v>
      </c>
      <c r="V200" s="25">
        <f>E200*U200</f>
        <v>0</v>
      </c>
      <c r="W200" s="25">
        <f>Y200+AA200</f>
        <v>0</v>
      </c>
      <c r="X200" s="25">
        <v>0</v>
      </c>
      <c r="Y200" s="25">
        <f>X200*E200</f>
        <v>0</v>
      </c>
      <c r="Z200" s="25">
        <v>0</v>
      </c>
      <c r="AA200" s="25">
        <f>E200*Z200</f>
        <v>0</v>
      </c>
      <c r="AB200" s="25">
        <f>AD200+AF200</f>
        <v>0</v>
      </c>
      <c r="AC200" s="25">
        <v>0</v>
      </c>
      <c r="AD200" s="25">
        <f>AC200*E200</f>
        <v>0</v>
      </c>
      <c r="AE200" s="25">
        <v>0</v>
      </c>
      <c r="AF200" s="65">
        <f>AE200*E200</f>
        <v>0</v>
      </c>
    </row>
    <row r="201" s="3" customFormat="1" ht="21" customHeight="1" spans="1:32">
      <c r="A201" s="26"/>
      <c r="B201" s="27" t="s">
        <v>35</v>
      </c>
      <c r="C201" s="27" t="s">
        <v>37</v>
      </c>
      <c r="D201" s="27"/>
      <c r="E201" s="45">
        <v>258</v>
      </c>
      <c r="F201" s="45">
        <f>G201+H201+I201</f>
        <v>196080</v>
      </c>
      <c r="G201" s="25">
        <f>L201</f>
        <v>0</v>
      </c>
      <c r="H201" s="25">
        <f>O201+T201+Y201+AD201</f>
        <v>134160</v>
      </c>
      <c r="I201" s="25">
        <f>Q201+V201+AA201+AF201</f>
        <v>61920</v>
      </c>
      <c r="J201" s="25">
        <f>L201</f>
        <v>0</v>
      </c>
      <c r="K201" s="25">
        <v>0</v>
      </c>
      <c r="L201" s="25">
        <f>E201*K201</f>
        <v>0</v>
      </c>
      <c r="M201" s="25">
        <f>O201+Q201</f>
        <v>80496</v>
      </c>
      <c r="N201" s="25">
        <v>312</v>
      </c>
      <c r="O201" s="25">
        <f>E201*N201</f>
        <v>80496</v>
      </c>
      <c r="P201" s="25">
        <v>0</v>
      </c>
      <c r="Q201" s="25">
        <f>E201*P201</f>
        <v>0</v>
      </c>
      <c r="R201" s="25">
        <f>T201+V201</f>
        <v>0</v>
      </c>
      <c r="S201" s="65">
        <v>0</v>
      </c>
      <c r="T201" s="65">
        <f>E201*S201</f>
        <v>0</v>
      </c>
      <c r="U201" s="25">
        <v>0</v>
      </c>
      <c r="V201" s="25">
        <f>E201*U201</f>
        <v>0</v>
      </c>
      <c r="W201" s="25">
        <f>Y201+AA201</f>
        <v>26832</v>
      </c>
      <c r="X201" s="25">
        <v>104</v>
      </c>
      <c r="Y201" s="25">
        <f>X201*E201</f>
        <v>26832</v>
      </c>
      <c r="Z201" s="25">
        <v>0</v>
      </c>
      <c r="AA201" s="25">
        <f>E201*Z201</f>
        <v>0</v>
      </c>
      <c r="AB201" s="25">
        <f>AD201+AF201</f>
        <v>88752</v>
      </c>
      <c r="AC201" s="25">
        <v>104</v>
      </c>
      <c r="AD201" s="25">
        <f>AC201*E201</f>
        <v>26832</v>
      </c>
      <c r="AE201" s="25">
        <v>240</v>
      </c>
      <c r="AF201" s="65">
        <f>AE201*E201</f>
        <v>61920</v>
      </c>
    </row>
    <row r="202" s="3" customFormat="1" ht="21" customHeight="1" spans="1:32">
      <c r="A202" s="26"/>
      <c r="B202" s="27" t="s">
        <v>35</v>
      </c>
      <c r="C202" s="27" t="s">
        <v>38</v>
      </c>
      <c r="D202" s="27"/>
      <c r="E202" s="45">
        <v>11</v>
      </c>
      <c r="F202" s="45">
        <f>G202+H202+I202</f>
        <v>8360</v>
      </c>
      <c r="G202" s="25">
        <f>L202</f>
        <v>0</v>
      </c>
      <c r="H202" s="25">
        <f>O202+T202+Y202+AD202</f>
        <v>5720</v>
      </c>
      <c r="I202" s="25">
        <f>Q202+V202+AA202+AF202</f>
        <v>2640</v>
      </c>
      <c r="J202" s="25">
        <f>L202</f>
        <v>0</v>
      </c>
      <c r="K202" s="25">
        <v>0</v>
      </c>
      <c r="L202" s="25">
        <f>E202*K202</f>
        <v>0</v>
      </c>
      <c r="M202" s="25">
        <f>O202+Q202</f>
        <v>3432</v>
      </c>
      <c r="N202" s="25">
        <v>312</v>
      </c>
      <c r="O202" s="25">
        <f>E202*N202</f>
        <v>3432</v>
      </c>
      <c r="P202" s="25">
        <v>0</v>
      </c>
      <c r="Q202" s="25">
        <f>E202*P202</f>
        <v>0</v>
      </c>
      <c r="R202" s="25">
        <f>T202+V202</f>
        <v>0</v>
      </c>
      <c r="S202" s="65">
        <v>0</v>
      </c>
      <c r="T202" s="65">
        <f>E202*S202</f>
        <v>0</v>
      </c>
      <c r="U202" s="25">
        <v>0</v>
      </c>
      <c r="V202" s="25">
        <f>E202*U202</f>
        <v>0</v>
      </c>
      <c r="W202" s="25">
        <f>Y202+AA202</f>
        <v>1144</v>
      </c>
      <c r="X202" s="25">
        <v>104</v>
      </c>
      <c r="Y202" s="25">
        <f>X202*E202</f>
        <v>1144</v>
      </c>
      <c r="Z202" s="25">
        <v>0</v>
      </c>
      <c r="AA202" s="25">
        <f>E202*Z202</f>
        <v>0</v>
      </c>
      <c r="AB202" s="25">
        <f>AD202+AF202</f>
        <v>3784</v>
      </c>
      <c r="AC202" s="25">
        <v>104</v>
      </c>
      <c r="AD202" s="25">
        <f>AC202*E202</f>
        <v>1144</v>
      </c>
      <c r="AE202" s="25">
        <v>240</v>
      </c>
      <c r="AF202" s="65">
        <f>AE202*E202</f>
        <v>2640</v>
      </c>
    </row>
    <row r="203" s="3" customFormat="1" ht="29.25" customHeight="1" spans="1:32">
      <c r="A203" s="26"/>
      <c r="B203" s="27" t="s">
        <v>35</v>
      </c>
      <c r="C203" s="27" t="s">
        <v>40</v>
      </c>
      <c r="D203" s="27"/>
      <c r="E203" s="45">
        <v>1379</v>
      </c>
      <c r="F203" s="45">
        <f>G203+H203+I203</f>
        <v>1048040</v>
      </c>
      <c r="G203" s="25">
        <f>L203</f>
        <v>330960</v>
      </c>
      <c r="H203" s="25">
        <f>O203+T203+Y203+AD203</f>
        <v>717080</v>
      </c>
      <c r="I203" s="25">
        <f>Q203+V203+AA203+AF203</f>
        <v>0</v>
      </c>
      <c r="J203" s="25">
        <f>L203</f>
        <v>330960</v>
      </c>
      <c r="K203" s="25">
        <v>240</v>
      </c>
      <c r="L203" s="25">
        <f>E203*K203</f>
        <v>330960</v>
      </c>
      <c r="M203" s="25">
        <f>O203+Q203</f>
        <v>430248</v>
      </c>
      <c r="N203" s="25">
        <v>312</v>
      </c>
      <c r="O203" s="25">
        <f>E203*N203</f>
        <v>430248</v>
      </c>
      <c r="P203" s="25">
        <v>0</v>
      </c>
      <c r="Q203" s="25">
        <f>E203*P203</f>
        <v>0</v>
      </c>
      <c r="R203" s="25">
        <f>T203+V203</f>
        <v>0</v>
      </c>
      <c r="S203" s="65">
        <v>0</v>
      </c>
      <c r="T203" s="65">
        <f>E203*S203</f>
        <v>0</v>
      </c>
      <c r="U203" s="25">
        <v>0</v>
      </c>
      <c r="V203" s="25">
        <f>E203*U203</f>
        <v>0</v>
      </c>
      <c r="W203" s="25">
        <f>Y203+AA203</f>
        <v>143416</v>
      </c>
      <c r="X203" s="25">
        <v>104</v>
      </c>
      <c r="Y203" s="25">
        <f>X203*E203</f>
        <v>143416</v>
      </c>
      <c r="Z203" s="25">
        <v>0</v>
      </c>
      <c r="AA203" s="25">
        <f>E203*Z203</f>
        <v>0</v>
      </c>
      <c r="AB203" s="25">
        <f>AD203+AF203</f>
        <v>143416</v>
      </c>
      <c r="AC203" s="25">
        <v>104</v>
      </c>
      <c r="AD203" s="25">
        <f>AC203*E203</f>
        <v>143416</v>
      </c>
      <c r="AE203" s="25">
        <v>0</v>
      </c>
      <c r="AF203" s="65">
        <f>AE203*E203</f>
        <v>0</v>
      </c>
    </row>
    <row r="204" s="3" customFormat="1" ht="29.25" customHeight="1" spans="1:32">
      <c r="A204" s="26"/>
      <c r="B204" s="27" t="s">
        <v>35</v>
      </c>
      <c r="C204" s="27" t="s">
        <v>46</v>
      </c>
      <c r="D204" s="27"/>
      <c r="E204" s="45">
        <v>51</v>
      </c>
      <c r="F204" s="45">
        <f>G204+H204+I204</f>
        <v>38760</v>
      </c>
      <c r="G204" s="25">
        <f>L204</f>
        <v>0</v>
      </c>
      <c r="H204" s="25">
        <f>O204+T204+Y204+AD204</f>
        <v>26520</v>
      </c>
      <c r="I204" s="25">
        <f>Q204+V204+AA204+AF204</f>
        <v>12240</v>
      </c>
      <c r="J204" s="25">
        <f>L204</f>
        <v>0</v>
      </c>
      <c r="K204" s="25">
        <v>0</v>
      </c>
      <c r="L204" s="25">
        <f>E204*K204</f>
        <v>0</v>
      </c>
      <c r="M204" s="25">
        <f>O204+Q204</f>
        <v>15912</v>
      </c>
      <c r="N204" s="25">
        <v>312</v>
      </c>
      <c r="O204" s="25">
        <f>E204*N204</f>
        <v>15912</v>
      </c>
      <c r="P204" s="25">
        <v>0</v>
      </c>
      <c r="Q204" s="25">
        <f>E204*P204</f>
        <v>0</v>
      </c>
      <c r="R204" s="25">
        <f>T204+V204</f>
        <v>0</v>
      </c>
      <c r="S204" s="65">
        <v>0</v>
      </c>
      <c r="T204" s="65">
        <f>E204*S204</f>
        <v>0</v>
      </c>
      <c r="U204" s="25">
        <v>0</v>
      </c>
      <c r="V204" s="25">
        <f>E204*U204</f>
        <v>0</v>
      </c>
      <c r="W204" s="25">
        <f>Y204+AA204</f>
        <v>5304</v>
      </c>
      <c r="X204" s="25">
        <v>104</v>
      </c>
      <c r="Y204" s="25">
        <f>X204*E204</f>
        <v>5304</v>
      </c>
      <c r="Z204" s="25">
        <v>0</v>
      </c>
      <c r="AA204" s="25">
        <f>E204*Z204</f>
        <v>0</v>
      </c>
      <c r="AB204" s="25">
        <f>AD204+AF204</f>
        <v>17544</v>
      </c>
      <c r="AC204" s="25">
        <v>104</v>
      </c>
      <c r="AD204" s="25">
        <f>AC204*E204</f>
        <v>5304</v>
      </c>
      <c r="AE204" s="25">
        <v>240</v>
      </c>
      <c r="AF204" s="65">
        <f>AE204*E204</f>
        <v>12240</v>
      </c>
    </row>
    <row r="205" s="3" customFormat="1" ht="20.1" customHeight="1" spans="1:32">
      <c r="A205" s="26"/>
      <c r="B205" s="24" t="s">
        <v>55</v>
      </c>
      <c r="C205" s="24"/>
      <c r="D205" s="24"/>
      <c r="E205" s="45">
        <f t="shared" ref="E205:I205" si="535">E206+E207+E208+E209+E210+E211</f>
        <v>269639</v>
      </c>
      <c r="F205" s="45">
        <f>F206+F207+F208+F209+F210+F211</f>
        <v>204925640</v>
      </c>
      <c r="G205" s="45">
        <f>G206+G207+G208+G209+G210+G211</f>
        <v>63388560</v>
      </c>
      <c r="H205" s="45">
        <f>H206+H207+H208+H209+H210+H211</f>
        <v>140212280</v>
      </c>
      <c r="I205" s="45">
        <f>I206+I207+I208+I209+I210+I211</f>
        <v>1324800</v>
      </c>
      <c r="J205" s="25">
        <f>SUM(J206:J210)</f>
        <v>63388560</v>
      </c>
      <c r="K205" s="25" t="s">
        <v>32</v>
      </c>
      <c r="L205" s="25">
        <f>SUM(L206:L211)</f>
        <v>63388560</v>
      </c>
      <c r="M205" s="25">
        <f>O205+Q205</f>
        <v>84127368</v>
      </c>
      <c r="N205" s="25" t="s">
        <v>32</v>
      </c>
      <c r="O205" s="25">
        <f>SUM(O206:O211)</f>
        <v>84127368</v>
      </c>
      <c r="P205" s="25" t="s">
        <v>32</v>
      </c>
      <c r="Q205" s="25">
        <f>SUM(Q206:Q210)</f>
        <v>0</v>
      </c>
      <c r="R205" s="25">
        <f>T205+V205</f>
        <v>0</v>
      </c>
      <c r="S205" s="25" t="s">
        <v>32</v>
      </c>
      <c r="T205" s="25">
        <f>SUM(T206:T211)</f>
        <v>0</v>
      </c>
      <c r="U205" s="25" t="s">
        <v>32</v>
      </c>
      <c r="V205" s="25">
        <f>SUM(V206:V210)</f>
        <v>0</v>
      </c>
      <c r="W205" s="25">
        <f>Y205+AA205</f>
        <v>28042456</v>
      </c>
      <c r="X205" s="25" t="s">
        <v>33</v>
      </c>
      <c r="Y205" s="25">
        <f>SUM(Y206:Y211)</f>
        <v>28042456</v>
      </c>
      <c r="Z205" s="25" t="s">
        <v>32</v>
      </c>
      <c r="AA205" s="25">
        <f>SUM(AA206:AA210)</f>
        <v>0</v>
      </c>
      <c r="AB205" s="25">
        <f>AD205+AF205</f>
        <v>29367256</v>
      </c>
      <c r="AC205" s="25" t="s">
        <v>32</v>
      </c>
      <c r="AD205" s="25">
        <f>SUM(AD206:AD211)</f>
        <v>28042456</v>
      </c>
      <c r="AE205" s="25" t="s">
        <v>32</v>
      </c>
      <c r="AF205" s="25">
        <f>AF206+AF207+AF208+AF209+AF210+AF211</f>
        <v>1324800</v>
      </c>
    </row>
    <row r="206" s="3" customFormat="1" ht="20.1" customHeight="1" spans="1:32">
      <c r="A206" s="26"/>
      <c r="B206" s="27"/>
      <c r="C206" s="27" t="s">
        <v>56</v>
      </c>
      <c r="D206" s="27"/>
      <c r="E206" s="45">
        <v>264119</v>
      </c>
      <c r="F206" s="45">
        <f t="shared" ref="F206:F211" si="536">G206+H206+I206</f>
        <v>200730440</v>
      </c>
      <c r="G206" s="25">
        <f t="shared" ref="G206:G211" si="537">L206</f>
        <v>63388560</v>
      </c>
      <c r="H206" s="25">
        <f t="shared" ref="H206:H211" si="538">O206+T206+Y206+AD206</f>
        <v>137341880</v>
      </c>
      <c r="I206" s="25">
        <f t="shared" ref="I206:I211" si="539">AF206</f>
        <v>0</v>
      </c>
      <c r="J206" s="25">
        <f t="shared" ref="J206:J211" si="540">L206</f>
        <v>63388560</v>
      </c>
      <c r="K206" s="25">
        <v>240</v>
      </c>
      <c r="L206" s="25">
        <f t="shared" ref="L206:L211" si="541">E206*K206</f>
        <v>63388560</v>
      </c>
      <c r="M206" s="25">
        <f>O206+Q206</f>
        <v>82405128</v>
      </c>
      <c r="N206" s="25">
        <v>312</v>
      </c>
      <c r="O206" s="25">
        <f t="shared" ref="O206:O211" si="542">E206*N206</f>
        <v>82405128</v>
      </c>
      <c r="P206" s="25">
        <v>0</v>
      </c>
      <c r="Q206" s="25">
        <f t="shared" ref="Q206:Q211" si="543">E206*P206</f>
        <v>0</v>
      </c>
      <c r="R206" s="25">
        <f>T206+V206</f>
        <v>0</v>
      </c>
      <c r="S206" s="65">
        <v>0</v>
      </c>
      <c r="T206" s="65">
        <f t="shared" ref="T206:T211" si="544">E206*S206</f>
        <v>0</v>
      </c>
      <c r="U206" s="25">
        <v>0</v>
      </c>
      <c r="V206" s="25">
        <f t="shared" ref="V206:V211" si="545">E206*U206</f>
        <v>0</v>
      </c>
      <c r="W206" s="25">
        <f>Y206+AA206</f>
        <v>27468376</v>
      </c>
      <c r="X206" s="25">
        <v>104</v>
      </c>
      <c r="Y206" s="25">
        <f t="shared" ref="Y206:Y211" si="546">X206*E206</f>
        <v>27468376</v>
      </c>
      <c r="Z206" s="25">
        <v>0</v>
      </c>
      <c r="AA206" s="25">
        <f t="shared" ref="AA206:AA211" si="547">E206*Z206</f>
        <v>0</v>
      </c>
      <c r="AB206" s="25">
        <f>AD206+AF206</f>
        <v>27468376</v>
      </c>
      <c r="AC206" s="25">
        <v>104</v>
      </c>
      <c r="AD206" s="25">
        <f t="shared" ref="AD206:AD211" si="548">AC206*E206</f>
        <v>27468376</v>
      </c>
      <c r="AE206" s="25">
        <v>0</v>
      </c>
      <c r="AF206" s="65">
        <f t="shared" ref="AF206:AF211" si="549">AE206*E206</f>
        <v>0</v>
      </c>
    </row>
    <row r="207" s="3" customFormat="1" ht="20.1" customHeight="1" spans="1:32">
      <c r="A207" s="26"/>
      <c r="B207" s="27" t="s">
        <v>35</v>
      </c>
      <c r="C207" s="27" t="s">
        <v>58</v>
      </c>
      <c r="D207" s="27"/>
      <c r="E207" s="45">
        <v>398</v>
      </c>
      <c r="F207" s="45">
        <f>G207+H207+I207</f>
        <v>302480</v>
      </c>
      <c r="G207" s="25">
        <f>L207</f>
        <v>0</v>
      </c>
      <c r="H207" s="25">
        <f>O207+T207+Y207+AD207</f>
        <v>206960</v>
      </c>
      <c r="I207" s="25">
        <f>AF207</f>
        <v>95520</v>
      </c>
      <c r="J207" s="25">
        <f>L207</f>
        <v>0</v>
      </c>
      <c r="K207" s="25">
        <v>0</v>
      </c>
      <c r="L207" s="25">
        <f>E207*K207</f>
        <v>0</v>
      </c>
      <c r="M207" s="25">
        <f>O207+Q207</f>
        <v>124176</v>
      </c>
      <c r="N207" s="25">
        <v>312</v>
      </c>
      <c r="O207" s="25">
        <f>E207*N207</f>
        <v>124176</v>
      </c>
      <c r="P207" s="25">
        <v>0</v>
      </c>
      <c r="Q207" s="25">
        <f>E207*P207</f>
        <v>0</v>
      </c>
      <c r="R207" s="25">
        <f>T207+V207</f>
        <v>0</v>
      </c>
      <c r="S207" s="65">
        <v>0</v>
      </c>
      <c r="T207" s="65">
        <f>E207*S207</f>
        <v>0</v>
      </c>
      <c r="U207" s="25">
        <v>0</v>
      </c>
      <c r="V207" s="25">
        <f>E207*U207</f>
        <v>0</v>
      </c>
      <c r="W207" s="25">
        <f>Y207+AA207</f>
        <v>41392</v>
      </c>
      <c r="X207" s="25">
        <v>104</v>
      </c>
      <c r="Y207" s="25">
        <f>X207*E207</f>
        <v>41392</v>
      </c>
      <c r="Z207" s="25">
        <v>0</v>
      </c>
      <c r="AA207" s="25">
        <f>E207*Z207</f>
        <v>0</v>
      </c>
      <c r="AB207" s="25">
        <f>AD207+AF207</f>
        <v>136912</v>
      </c>
      <c r="AC207" s="25">
        <v>104</v>
      </c>
      <c r="AD207" s="25">
        <f>AC207*E207</f>
        <v>41392</v>
      </c>
      <c r="AE207" s="25">
        <v>240</v>
      </c>
      <c r="AF207" s="65">
        <f>AE207*E207</f>
        <v>95520</v>
      </c>
    </row>
    <row r="208" s="3" customFormat="1" ht="20.1" customHeight="1" spans="1:32">
      <c r="A208" s="26"/>
      <c r="B208" s="27"/>
      <c r="C208" s="27" t="s">
        <v>77</v>
      </c>
      <c r="D208" s="27"/>
      <c r="E208" s="45">
        <v>33</v>
      </c>
      <c r="F208" s="45">
        <f>G208+H208+I208</f>
        <v>25080</v>
      </c>
      <c r="G208" s="25">
        <f>L208</f>
        <v>0</v>
      </c>
      <c r="H208" s="25">
        <f>O208+T208+Y208+AD208</f>
        <v>17160</v>
      </c>
      <c r="I208" s="25">
        <f>AF208</f>
        <v>7920</v>
      </c>
      <c r="J208" s="25">
        <f>L208</f>
        <v>0</v>
      </c>
      <c r="K208" s="25">
        <v>0</v>
      </c>
      <c r="L208" s="25">
        <f>E208*K208</f>
        <v>0</v>
      </c>
      <c r="M208" s="25">
        <f>O208+Q208</f>
        <v>10296</v>
      </c>
      <c r="N208" s="25">
        <v>312</v>
      </c>
      <c r="O208" s="25">
        <f>E208*N208</f>
        <v>10296</v>
      </c>
      <c r="P208" s="25">
        <v>0</v>
      </c>
      <c r="Q208" s="25">
        <f>E208*P208</f>
        <v>0</v>
      </c>
      <c r="R208" s="25">
        <f>T208+V208</f>
        <v>0</v>
      </c>
      <c r="S208" s="65">
        <v>0</v>
      </c>
      <c r="T208" s="65">
        <f>E208*S208</f>
        <v>0</v>
      </c>
      <c r="U208" s="25">
        <v>0</v>
      </c>
      <c r="V208" s="25">
        <f>E208*U208</f>
        <v>0</v>
      </c>
      <c r="W208" s="25">
        <f>Y208+AA208</f>
        <v>3432</v>
      </c>
      <c r="X208" s="25">
        <v>104</v>
      </c>
      <c r="Y208" s="25">
        <f>X208*E208</f>
        <v>3432</v>
      </c>
      <c r="Z208" s="25">
        <v>0</v>
      </c>
      <c r="AA208" s="25">
        <f>E208*Z208</f>
        <v>0</v>
      </c>
      <c r="AB208" s="25">
        <f>AD208+AF208</f>
        <v>11352</v>
      </c>
      <c r="AC208" s="25">
        <v>104</v>
      </c>
      <c r="AD208" s="25">
        <f>AC208*E208</f>
        <v>3432</v>
      </c>
      <c r="AE208" s="25">
        <v>240</v>
      </c>
      <c r="AF208" s="65">
        <f>AE208*E208</f>
        <v>7920</v>
      </c>
    </row>
    <row r="209" s="3" customFormat="1" ht="20.1" customHeight="1" spans="1:32">
      <c r="A209" s="26"/>
      <c r="B209" s="27" t="s">
        <v>35</v>
      </c>
      <c r="C209" s="27" t="s">
        <v>78</v>
      </c>
      <c r="D209" s="27"/>
      <c r="E209" s="45">
        <v>3</v>
      </c>
      <c r="F209" s="45">
        <f>G209+H209+I209</f>
        <v>2280</v>
      </c>
      <c r="G209" s="25">
        <f>L209</f>
        <v>0</v>
      </c>
      <c r="H209" s="25">
        <f>O209+T209+Y209+AD209</f>
        <v>1560</v>
      </c>
      <c r="I209" s="25">
        <f>AF209</f>
        <v>720</v>
      </c>
      <c r="J209" s="25">
        <f>L209</f>
        <v>0</v>
      </c>
      <c r="K209" s="25">
        <v>0</v>
      </c>
      <c r="L209" s="25">
        <f>E209*K209</f>
        <v>0</v>
      </c>
      <c r="M209" s="25">
        <f>O209+Q209</f>
        <v>936</v>
      </c>
      <c r="N209" s="25">
        <v>312</v>
      </c>
      <c r="O209" s="25">
        <f>E209*N209</f>
        <v>936</v>
      </c>
      <c r="P209" s="25">
        <v>0</v>
      </c>
      <c r="Q209" s="25">
        <f>E209*P209</f>
        <v>0</v>
      </c>
      <c r="R209" s="25">
        <f>T209+V209</f>
        <v>0</v>
      </c>
      <c r="S209" s="65">
        <v>0</v>
      </c>
      <c r="T209" s="65">
        <f>E209*S209</f>
        <v>0</v>
      </c>
      <c r="U209" s="25">
        <v>0</v>
      </c>
      <c r="V209" s="25">
        <f>E209*U209</f>
        <v>0</v>
      </c>
      <c r="W209" s="25">
        <f>Y209+AA209</f>
        <v>312</v>
      </c>
      <c r="X209" s="25">
        <v>104</v>
      </c>
      <c r="Y209" s="25">
        <f>X209*E209</f>
        <v>312</v>
      </c>
      <c r="Z209" s="25">
        <v>0</v>
      </c>
      <c r="AA209" s="25">
        <f>E209*Z209</f>
        <v>0</v>
      </c>
      <c r="AB209" s="25">
        <f>AD209+AF209</f>
        <v>1032</v>
      </c>
      <c r="AC209" s="25">
        <v>104</v>
      </c>
      <c r="AD209" s="25">
        <f>AC209*E209</f>
        <v>312</v>
      </c>
      <c r="AE209" s="25">
        <v>240</v>
      </c>
      <c r="AF209" s="65">
        <f>AE209*E209</f>
        <v>720</v>
      </c>
    </row>
    <row r="210" s="3" customFormat="1" ht="20.1" customHeight="1" spans="1:39">
      <c r="A210" s="26"/>
      <c r="B210" s="27" t="s">
        <v>35</v>
      </c>
      <c r="C210" s="27" t="s">
        <v>61</v>
      </c>
      <c r="D210" s="27"/>
      <c r="E210" s="45">
        <v>3342</v>
      </c>
      <c r="F210" s="45">
        <f>G210+H210+I210</f>
        <v>2539920</v>
      </c>
      <c r="G210" s="25">
        <f>L210</f>
        <v>0</v>
      </c>
      <c r="H210" s="25">
        <f>O210+T210+Y210+AD210</f>
        <v>1737840</v>
      </c>
      <c r="I210" s="25">
        <f>AF210</f>
        <v>802080</v>
      </c>
      <c r="J210" s="25">
        <f>L210</f>
        <v>0</v>
      </c>
      <c r="K210" s="25">
        <v>0</v>
      </c>
      <c r="L210" s="25">
        <f>E210*K210</f>
        <v>0</v>
      </c>
      <c r="M210" s="25">
        <f>O210+Q210</f>
        <v>1042704</v>
      </c>
      <c r="N210" s="25">
        <v>312</v>
      </c>
      <c r="O210" s="25">
        <f>E210*N210</f>
        <v>1042704</v>
      </c>
      <c r="P210" s="25">
        <v>0</v>
      </c>
      <c r="Q210" s="25">
        <f>E210*P210</f>
        <v>0</v>
      </c>
      <c r="R210" s="25">
        <f>T210+V210</f>
        <v>0</v>
      </c>
      <c r="S210" s="65">
        <v>0</v>
      </c>
      <c r="T210" s="65">
        <f>E210*S210</f>
        <v>0</v>
      </c>
      <c r="U210" s="25">
        <v>0</v>
      </c>
      <c r="V210" s="25">
        <f>E210*U210</f>
        <v>0</v>
      </c>
      <c r="W210" s="25">
        <f>Y210+AA210</f>
        <v>347568</v>
      </c>
      <c r="X210" s="25">
        <v>104</v>
      </c>
      <c r="Y210" s="25">
        <f>X210*E210</f>
        <v>347568</v>
      </c>
      <c r="Z210" s="25">
        <v>0</v>
      </c>
      <c r="AA210" s="25">
        <f>E210*Z210</f>
        <v>0</v>
      </c>
      <c r="AB210" s="25">
        <f>AD210+AF210</f>
        <v>1149648</v>
      </c>
      <c r="AC210" s="25">
        <v>104</v>
      </c>
      <c r="AD210" s="25">
        <f>AC210*E210</f>
        <v>347568</v>
      </c>
      <c r="AE210" s="25">
        <v>240</v>
      </c>
      <c r="AF210" s="65">
        <f>AE210*E210</f>
        <v>802080</v>
      </c>
      <c r="AH210" s="3" t="s">
        <v>70</v>
      </c>
      <c r="AJ210" s="3" t="s">
        <v>71</v>
      </c>
      <c r="AM210" s="3" t="s">
        <v>7</v>
      </c>
    </row>
    <row r="211" s="3" customFormat="1" ht="20.1" customHeight="1" spans="1:39">
      <c r="A211" s="26"/>
      <c r="B211" s="27"/>
      <c r="C211" s="27" t="s">
        <v>62</v>
      </c>
      <c r="D211" s="27"/>
      <c r="E211" s="45">
        <v>1744</v>
      </c>
      <c r="F211" s="45">
        <f>G211+H211+I211</f>
        <v>1325440</v>
      </c>
      <c r="G211" s="25">
        <f>L211</f>
        <v>0</v>
      </c>
      <c r="H211" s="25">
        <f>O211+T211+Y211+AD211</f>
        <v>906880</v>
      </c>
      <c r="I211" s="25">
        <f>AF211</f>
        <v>418560</v>
      </c>
      <c r="J211" s="25">
        <f>L211</f>
        <v>0</v>
      </c>
      <c r="K211" s="25">
        <v>0</v>
      </c>
      <c r="L211" s="25">
        <f>E211*K211</f>
        <v>0</v>
      </c>
      <c r="M211" s="25">
        <f>O211+Q211</f>
        <v>544128</v>
      </c>
      <c r="N211" s="25">
        <v>312</v>
      </c>
      <c r="O211" s="25">
        <f>E211*N211</f>
        <v>544128</v>
      </c>
      <c r="P211" s="25">
        <v>0</v>
      </c>
      <c r="Q211" s="25">
        <f>E211*P211</f>
        <v>0</v>
      </c>
      <c r="R211" s="25">
        <f>T211+V211</f>
        <v>0</v>
      </c>
      <c r="S211" s="65">
        <v>0</v>
      </c>
      <c r="T211" s="65">
        <f>E211*S211</f>
        <v>0</v>
      </c>
      <c r="U211" s="25">
        <v>0</v>
      </c>
      <c r="V211" s="25">
        <f>E211*U211</f>
        <v>0</v>
      </c>
      <c r="W211" s="25">
        <f>Y211+AA211</f>
        <v>181376</v>
      </c>
      <c r="X211" s="25">
        <v>104</v>
      </c>
      <c r="Y211" s="25">
        <f>X211*E211</f>
        <v>181376</v>
      </c>
      <c r="Z211" s="25">
        <v>0</v>
      </c>
      <c r="AA211" s="25">
        <f>E211*Z211</f>
        <v>0</v>
      </c>
      <c r="AB211" s="25">
        <f>AD211+AF211</f>
        <v>599936</v>
      </c>
      <c r="AC211" s="25">
        <v>104</v>
      </c>
      <c r="AD211" s="25">
        <f>AC211*E211</f>
        <v>181376</v>
      </c>
      <c r="AE211" s="25">
        <v>240</v>
      </c>
      <c r="AF211" s="65">
        <f>AE211*E211</f>
        <v>418560</v>
      </c>
      <c r="AH211" s="3" t="s">
        <v>72</v>
      </c>
      <c r="AI211" s="3" t="s">
        <v>73</v>
      </c>
      <c r="AJ211" s="3" t="s">
        <v>72</v>
      </c>
      <c r="AK211" s="3" t="s">
        <v>73</v>
      </c>
      <c r="AL211" s="3" t="s">
        <v>72</v>
      </c>
      <c r="AM211" s="3" t="s">
        <v>73</v>
      </c>
    </row>
    <row r="212" s="3" customFormat="1" ht="20.1" customHeight="1" spans="1:39">
      <c r="A212" s="26"/>
      <c r="B212" s="57" t="s">
        <v>41</v>
      </c>
      <c r="C212" s="58"/>
      <c r="D212" s="80"/>
      <c r="E212" s="78">
        <f t="shared" ref="E212:J212" si="550">E193+E198+E205</f>
        <v>284081</v>
      </c>
      <c r="F212" s="78">
        <f>F193+F198+F205</f>
        <v>215880680</v>
      </c>
      <c r="G212" s="78">
        <f>G193+G198+G205</f>
        <v>66771360</v>
      </c>
      <c r="H212" s="78">
        <f>H193+H198+H205</f>
        <v>147701240</v>
      </c>
      <c r="I212" s="78">
        <f>I193+I198+I205</f>
        <v>1408080</v>
      </c>
      <c r="J212" s="78">
        <f>J193+J198+J205</f>
        <v>66771360</v>
      </c>
      <c r="K212" s="78">
        <v>0</v>
      </c>
      <c r="L212" s="78">
        <f>L193+L198+L205</f>
        <v>66771360</v>
      </c>
      <c r="M212" s="54">
        <f>O212+Q212</f>
        <v>88612392</v>
      </c>
      <c r="N212" s="54" t="s">
        <v>32</v>
      </c>
      <c r="O212" s="54">
        <f>O193+O198+O205</f>
        <v>88612392</v>
      </c>
      <c r="P212" s="54" t="s">
        <v>32</v>
      </c>
      <c r="Q212" s="54">
        <f t="shared" ref="Q212:V212" si="551">Q194+Q199</f>
        <v>0</v>
      </c>
      <c r="R212" s="54">
        <f>T212+V212</f>
        <v>0</v>
      </c>
      <c r="S212" s="54" t="s">
        <v>32</v>
      </c>
      <c r="T212" s="54">
        <f>T194+T199</f>
        <v>0</v>
      </c>
      <c r="U212" s="54" t="s">
        <v>32</v>
      </c>
      <c r="V212" s="54">
        <f>V194+V199</f>
        <v>0</v>
      </c>
      <c r="W212" s="54">
        <f>Y212+AA212</f>
        <v>29529947.2</v>
      </c>
      <c r="X212" s="54" t="s">
        <v>33</v>
      </c>
      <c r="Y212" s="54">
        <f>Y193+Y198+Y205</f>
        <v>29529947.2</v>
      </c>
      <c r="Z212" s="54" t="s">
        <v>32</v>
      </c>
      <c r="AA212" s="54">
        <f>AA194+AA199</f>
        <v>0</v>
      </c>
      <c r="AB212" s="54">
        <f>AD212+AF212</f>
        <v>30966980.8</v>
      </c>
      <c r="AC212" s="54" t="s">
        <v>32</v>
      </c>
      <c r="AD212" s="54">
        <f>AD193+AD198+AD205</f>
        <v>29558900.8</v>
      </c>
      <c r="AE212" s="54" t="s">
        <v>32</v>
      </c>
      <c r="AF212" s="54">
        <f>AF193+AF198+AF205</f>
        <v>1408080</v>
      </c>
      <c r="AH212" s="3">
        <v>175500</v>
      </c>
      <c r="AI212" s="3">
        <v>168800</v>
      </c>
      <c r="AJ212" s="3">
        <v>10000</v>
      </c>
      <c r="AK212" s="3">
        <v>9500</v>
      </c>
      <c r="AL212" s="3">
        <f>AJ212+AH212</f>
        <v>185500</v>
      </c>
      <c r="AM212" s="3">
        <f>AI212+AK212</f>
        <v>178300</v>
      </c>
    </row>
    <row r="213" s="3" customFormat="1" ht="20.1" customHeight="1" spans="1:32">
      <c r="A213" s="26"/>
      <c r="B213" s="57"/>
      <c r="C213" s="58"/>
      <c r="D213" s="58"/>
      <c r="E213" s="28" t="s">
        <v>42</v>
      </c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68"/>
      <c r="W213" s="54">
        <v>0</v>
      </c>
      <c r="X213" s="54"/>
      <c r="Y213" s="54">
        <v>0</v>
      </c>
      <c r="Z213" s="54"/>
      <c r="AA213" s="54"/>
      <c r="AB213" s="54">
        <f>AD213+AF213</f>
        <v>1385.6</v>
      </c>
      <c r="AC213" s="54"/>
      <c r="AD213" s="54">
        <v>1385.6</v>
      </c>
      <c r="AE213" s="54"/>
      <c r="AF213" s="54">
        <v>0</v>
      </c>
    </row>
    <row r="214" s="3" customFormat="1" ht="20.1" customHeight="1" spans="1:32">
      <c r="A214" s="26"/>
      <c r="B214" s="28"/>
      <c r="C214" s="49"/>
      <c r="D214" s="25"/>
      <c r="E214" s="28" t="s">
        <v>74</v>
      </c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49"/>
      <c r="W214" s="25">
        <v>185500</v>
      </c>
      <c r="X214" s="25"/>
      <c r="Y214" s="25">
        <v>185500</v>
      </c>
      <c r="Z214" s="25"/>
      <c r="AA214" s="25"/>
      <c r="AB214" s="54">
        <f>AD214+AF214</f>
        <v>363800</v>
      </c>
      <c r="AC214" s="25"/>
      <c r="AD214" s="25">
        <v>185500</v>
      </c>
      <c r="AE214" s="25"/>
      <c r="AF214" s="25">
        <v>178300</v>
      </c>
    </row>
    <row r="215" s="7" customFormat="1" ht="20.1" customHeight="1" spans="1:32">
      <c r="A215" s="31"/>
      <c r="B215" s="32" t="s">
        <v>41</v>
      </c>
      <c r="C215" s="76"/>
      <c r="D215" s="52"/>
      <c r="E215" s="32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76"/>
      <c r="W215" s="52">
        <f t="shared" ref="W215:W229" si="552">Y215+AA215</f>
        <v>29715447.2</v>
      </c>
      <c r="X215" s="52"/>
      <c r="Y215" s="52">
        <f>Y212+Y214</f>
        <v>29715447.2</v>
      </c>
      <c r="Z215" s="52"/>
      <c r="AA215" s="52"/>
      <c r="AB215" s="52">
        <f>AD215+AF215</f>
        <v>31332166.4</v>
      </c>
      <c r="AC215" s="52"/>
      <c r="AD215" s="52">
        <f>AD212+AD213+AD214</f>
        <v>29745786.4</v>
      </c>
      <c r="AE215" s="52"/>
      <c r="AF215" s="52">
        <f>AF212+AF213+AF214</f>
        <v>1586380</v>
      </c>
    </row>
    <row r="216" s="8" customFormat="1" ht="24.95" customHeight="1" spans="1:32">
      <c r="A216" s="34"/>
      <c r="B216" s="35"/>
      <c r="C216" s="35"/>
      <c r="D216" s="35"/>
      <c r="E216" s="35"/>
      <c r="F216" s="36"/>
      <c r="G216" s="36"/>
      <c r="H216" s="35"/>
      <c r="I216" s="6"/>
      <c r="J216" s="36"/>
      <c r="K216" s="36"/>
      <c r="L216" s="35"/>
      <c r="M216" s="35"/>
      <c r="N216" s="6"/>
      <c r="O216" s="64"/>
      <c r="P216" s="36"/>
      <c r="Q216" s="36"/>
      <c r="R216" s="36"/>
      <c r="S216" s="36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</row>
    <row r="217" s="3" customFormat="1" ht="24.95" customHeight="1" spans="1:32">
      <c r="A217" s="34"/>
      <c r="B217" s="88"/>
      <c r="C217" s="88"/>
      <c r="D217" s="88"/>
      <c r="E217" s="88"/>
      <c r="F217" s="67"/>
      <c r="G217" s="67"/>
      <c r="H217" s="88"/>
      <c r="I217" s="97"/>
      <c r="J217" s="67"/>
      <c r="K217" s="67"/>
      <c r="L217" s="88"/>
      <c r="M217" s="88"/>
      <c r="N217" s="97"/>
      <c r="O217" s="98"/>
      <c r="P217" s="67"/>
      <c r="Q217" s="67"/>
      <c r="R217" s="67"/>
      <c r="S217" s="67"/>
      <c r="T217" s="88"/>
      <c r="U217" s="88"/>
      <c r="V217" s="88"/>
      <c r="W217" s="88"/>
      <c r="X217" s="88"/>
      <c r="Y217" s="88"/>
      <c r="Z217" s="88"/>
      <c r="AA217" s="88"/>
      <c r="AB217" s="88"/>
      <c r="AC217" s="88"/>
      <c r="AD217" s="88"/>
      <c r="AE217" s="88"/>
      <c r="AF217" s="88"/>
    </row>
    <row r="218" s="3" customFormat="1" ht="33.75" customHeight="1" spans="1:32">
      <c r="A218" s="23" t="s">
        <v>79</v>
      </c>
      <c r="B218" s="24" t="s">
        <v>30</v>
      </c>
      <c r="C218" s="24"/>
      <c r="D218" s="24"/>
      <c r="E218" s="45">
        <f>E219+E220+E221+E222</f>
        <v>16408</v>
      </c>
      <c r="F218" s="89">
        <f t="shared" ref="F218:F228" si="553">G218+H218+I218</f>
        <v>12465520</v>
      </c>
      <c r="G218" s="25">
        <f t="shared" ref="G218:G228" si="554">L218</f>
        <v>3916560</v>
      </c>
      <c r="H218" s="25">
        <f t="shared" ref="H218:L218" si="555">SUM(H219:H222)</f>
        <v>8527600</v>
      </c>
      <c r="I218" s="25">
        <f>SUM(I219:I222)</f>
        <v>21360</v>
      </c>
      <c r="J218" s="25">
        <f t="shared" ref="J218:J222" si="556">L218</f>
        <v>3916560</v>
      </c>
      <c r="K218" s="25" t="s">
        <v>31</v>
      </c>
      <c r="L218" s="25">
        <f>SUM(L219:L222)</f>
        <v>3916560</v>
      </c>
      <c r="M218" s="25">
        <f t="shared" ref="M218:M229" si="557">O218+Q218</f>
        <v>5114736</v>
      </c>
      <c r="N218" s="25" t="s">
        <v>32</v>
      </c>
      <c r="O218" s="25">
        <f t="shared" ref="O218:T218" si="558">SUM(O219:O222)</f>
        <v>5114736</v>
      </c>
      <c r="P218" s="25" t="s">
        <v>32</v>
      </c>
      <c r="Q218" s="25">
        <f>SUM(Q219:Q222)</f>
        <v>0</v>
      </c>
      <c r="R218" s="25">
        <f t="shared" ref="R218:R229" si="559">T218+V218</f>
        <v>1023859.2</v>
      </c>
      <c r="S218" s="25" t="s">
        <v>32</v>
      </c>
      <c r="T218" s="25">
        <f>SUM(T219:T222)</f>
        <v>1023859.2</v>
      </c>
      <c r="U218" s="25" t="s">
        <v>32</v>
      </c>
      <c r="V218" s="25">
        <f t="shared" ref="V218:AA218" si="560">SUM(V219:V222)</f>
        <v>0</v>
      </c>
      <c r="W218" s="25">
        <f t="shared" ref="W218:W229" si="561">Y218+AA218</f>
        <v>682572.8</v>
      </c>
      <c r="X218" s="25" t="s">
        <v>33</v>
      </c>
      <c r="Y218" s="25">
        <f t="shared" ref="Y218:AD218" si="562">SUM(Y219:Y222)</f>
        <v>682572.8</v>
      </c>
      <c r="Z218" s="25" t="s">
        <v>32</v>
      </c>
      <c r="AA218" s="25">
        <f t="shared" ref="AA218:AF218" si="563">SUM(AA219:AA222)</f>
        <v>0</v>
      </c>
      <c r="AB218" s="25">
        <f t="shared" ref="AB218:AB229" si="564">AD218+AF218</f>
        <v>1727792</v>
      </c>
      <c r="AC218" s="25" t="s">
        <v>32</v>
      </c>
      <c r="AD218" s="25">
        <f>SUM(AD219:AD222)</f>
        <v>1706432</v>
      </c>
      <c r="AE218" s="25" t="s">
        <v>32</v>
      </c>
      <c r="AF218" s="25">
        <f>SUM(AF219:AF222)</f>
        <v>21360</v>
      </c>
    </row>
    <row r="219" s="3" customFormat="1" ht="24.95" customHeight="1" spans="1:32">
      <c r="A219" s="26"/>
      <c r="B219" s="27" t="s">
        <v>35</v>
      </c>
      <c r="C219" s="27" t="s">
        <v>36</v>
      </c>
      <c r="D219" s="27"/>
      <c r="E219" s="45">
        <v>16167</v>
      </c>
      <c r="F219" s="45">
        <f>G219+H219+I219</f>
        <v>12286920</v>
      </c>
      <c r="G219" s="25">
        <f>L219</f>
        <v>3880080</v>
      </c>
      <c r="H219" s="25">
        <f t="shared" ref="H219:H222" si="565">O219+T219+Y219+AD219</f>
        <v>8406840</v>
      </c>
      <c r="I219" s="25">
        <f t="shared" ref="I219:I222" si="566">Q219+V219+AA219+AF219</f>
        <v>0</v>
      </c>
      <c r="J219" s="25">
        <f>L219</f>
        <v>3880080</v>
      </c>
      <c r="K219" s="25">
        <v>240</v>
      </c>
      <c r="L219" s="25">
        <f t="shared" ref="L219:L222" si="567">E219*K219</f>
        <v>3880080</v>
      </c>
      <c r="M219" s="25">
        <f>O219+Q219</f>
        <v>5044104</v>
      </c>
      <c r="N219" s="25">
        <v>312</v>
      </c>
      <c r="O219" s="25">
        <f t="shared" ref="O219:O222" si="568">E219*N219</f>
        <v>5044104</v>
      </c>
      <c r="P219" s="25">
        <v>0</v>
      </c>
      <c r="Q219" s="25">
        <f t="shared" ref="Q219:Q222" si="569">E219*P219</f>
        <v>0</v>
      </c>
      <c r="R219" s="25">
        <f>T219+V219</f>
        <v>1008820.8</v>
      </c>
      <c r="S219" s="65">
        <v>62.4</v>
      </c>
      <c r="T219" s="65">
        <f t="shared" ref="T219:T222" si="570">E219*S219</f>
        <v>1008820.8</v>
      </c>
      <c r="U219" s="25">
        <v>0</v>
      </c>
      <c r="V219" s="25">
        <f t="shared" ref="V219:V222" si="571">E219*U219</f>
        <v>0</v>
      </c>
      <c r="W219" s="25">
        <f>Y219+AA219</f>
        <v>672547.2</v>
      </c>
      <c r="X219" s="25">
        <v>41.6</v>
      </c>
      <c r="Y219" s="25">
        <f t="shared" ref="Y219:Y222" si="572">X219*E219</f>
        <v>672547.2</v>
      </c>
      <c r="Z219" s="25">
        <v>0</v>
      </c>
      <c r="AA219" s="25">
        <f t="shared" ref="AA219:AA222" si="573">E219*Z219</f>
        <v>0</v>
      </c>
      <c r="AB219" s="25">
        <f>AD219+AF219</f>
        <v>1681368</v>
      </c>
      <c r="AC219" s="25">
        <v>104</v>
      </c>
      <c r="AD219" s="25">
        <f t="shared" ref="AD219:AD222" si="574">AC219*E219</f>
        <v>1681368</v>
      </c>
      <c r="AE219" s="65">
        <v>0</v>
      </c>
      <c r="AF219" s="65">
        <f t="shared" ref="AF219:AF222" si="575">E219*AE219</f>
        <v>0</v>
      </c>
    </row>
    <row r="220" s="3" customFormat="1" ht="24.95" customHeight="1" spans="1:32">
      <c r="A220" s="26"/>
      <c r="B220" s="27"/>
      <c r="C220" s="27" t="s">
        <v>34</v>
      </c>
      <c r="D220" s="24"/>
      <c r="E220" s="45">
        <v>152</v>
      </c>
      <c r="F220" s="45">
        <f>G220+H220+I220</f>
        <v>110960</v>
      </c>
      <c r="G220" s="25">
        <f>L220</f>
        <v>36480</v>
      </c>
      <c r="H220" s="25">
        <f>O220+T220+Y220+AD220</f>
        <v>74480</v>
      </c>
      <c r="I220" s="25">
        <f>Q220+V220+AA220+AF220</f>
        <v>0</v>
      </c>
      <c r="J220" s="25">
        <f>L220</f>
        <v>36480</v>
      </c>
      <c r="K220" s="25">
        <v>240</v>
      </c>
      <c r="L220" s="25">
        <f>E220*K220</f>
        <v>36480</v>
      </c>
      <c r="M220" s="25">
        <f>O220+Q220</f>
        <v>42864</v>
      </c>
      <c r="N220" s="25">
        <v>282</v>
      </c>
      <c r="O220" s="25">
        <f>E220*N220</f>
        <v>42864</v>
      </c>
      <c r="P220" s="25">
        <v>0</v>
      </c>
      <c r="Q220" s="25">
        <v>0</v>
      </c>
      <c r="R220" s="25">
        <f>T220+V220</f>
        <v>9484.8</v>
      </c>
      <c r="S220" s="65">
        <v>62.4</v>
      </c>
      <c r="T220" s="65">
        <f>E220*S220</f>
        <v>9484.8</v>
      </c>
      <c r="U220" s="25">
        <v>0</v>
      </c>
      <c r="V220" s="25">
        <v>0</v>
      </c>
      <c r="W220" s="25">
        <f>Y220+AA220</f>
        <v>6323.2</v>
      </c>
      <c r="X220" s="25">
        <v>41.6</v>
      </c>
      <c r="Y220" s="25">
        <f>X220*E220</f>
        <v>6323.2</v>
      </c>
      <c r="Z220" s="25">
        <v>0</v>
      </c>
      <c r="AA220" s="25">
        <v>0</v>
      </c>
      <c r="AB220" s="25">
        <f>AD220+AF220</f>
        <v>15808</v>
      </c>
      <c r="AC220" s="25">
        <v>104</v>
      </c>
      <c r="AD220" s="25">
        <f>AC220*E220</f>
        <v>15808</v>
      </c>
      <c r="AE220" s="65">
        <v>0</v>
      </c>
      <c r="AF220" s="65">
        <f>E220*AE220</f>
        <v>0</v>
      </c>
    </row>
    <row r="221" s="3" customFormat="1" ht="36" customHeight="1" spans="1:32">
      <c r="A221" s="26"/>
      <c r="B221" s="27" t="s">
        <v>35</v>
      </c>
      <c r="C221" s="27" t="s">
        <v>37</v>
      </c>
      <c r="D221" s="27"/>
      <c r="E221" s="45">
        <v>46</v>
      </c>
      <c r="F221" s="45">
        <f>G221+H221+I221</f>
        <v>34960</v>
      </c>
      <c r="G221" s="25">
        <f>L221</f>
        <v>0</v>
      </c>
      <c r="H221" s="25">
        <f>O221+T221+Y221+AD221</f>
        <v>23920</v>
      </c>
      <c r="I221" s="25">
        <f>Q221+V221+AA221+AF221</f>
        <v>11040</v>
      </c>
      <c r="J221" s="25">
        <f>L221</f>
        <v>0</v>
      </c>
      <c r="K221" s="25">
        <v>0</v>
      </c>
      <c r="L221" s="25">
        <f>E221*K221</f>
        <v>0</v>
      </c>
      <c r="M221" s="25">
        <f>O221+Q221</f>
        <v>14352</v>
      </c>
      <c r="N221" s="25">
        <v>312</v>
      </c>
      <c r="O221" s="25">
        <f>E221*N221</f>
        <v>14352</v>
      </c>
      <c r="P221" s="25">
        <v>0</v>
      </c>
      <c r="Q221" s="25">
        <f t="shared" ref="Q221:Q228" si="576">E221*P221</f>
        <v>0</v>
      </c>
      <c r="R221" s="25">
        <f>T221+V221</f>
        <v>2870.4</v>
      </c>
      <c r="S221" s="65">
        <v>62.4</v>
      </c>
      <c r="T221" s="65">
        <f>E221*S221</f>
        <v>2870.4</v>
      </c>
      <c r="U221" s="25">
        <v>0</v>
      </c>
      <c r="V221" s="25">
        <f t="shared" ref="V221:V228" si="577">E221*U221</f>
        <v>0</v>
      </c>
      <c r="W221" s="25">
        <f>Y221+AA221</f>
        <v>1913.6</v>
      </c>
      <c r="X221" s="25">
        <v>41.6</v>
      </c>
      <c r="Y221" s="25">
        <f>X221*E221</f>
        <v>1913.6</v>
      </c>
      <c r="Z221" s="25">
        <v>0</v>
      </c>
      <c r="AA221" s="25">
        <f t="shared" ref="AA221:AA228" si="578">E221*Z221</f>
        <v>0</v>
      </c>
      <c r="AB221" s="25">
        <f>AD221+AF221</f>
        <v>15824</v>
      </c>
      <c r="AC221" s="25">
        <v>104</v>
      </c>
      <c r="AD221" s="25">
        <f>AC221*E221</f>
        <v>4784</v>
      </c>
      <c r="AE221" s="25">
        <v>240</v>
      </c>
      <c r="AF221" s="65">
        <f>E221*AE221</f>
        <v>11040</v>
      </c>
    </row>
    <row r="222" s="3" customFormat="1" ht="24.75" customHeight="1" spans="1:32">
      <c r="A222" s="26"/>
      <c r="B222" s="27" t="s">
        <v>35</v>
      </c>
      <c r="C222" s="27" t="s">
        <v>38</v>
      </c>
      <c r="D222" s="27"/>
      <c r="E222" s="45">
        <v>43</v>
      </c>
      <c r="F222" s="45">
        <f>G222+H222+I222</f>
        <v>32680</v>
      </c>
      <c r="G222" s="25">
        <f>L222</f>
        <v>0</v>
      </c>
      <c r="H222" s="25">
        <f>O222+T222+Y222+AD222</f>
        <v>22360</v>
      </c>
      <c r="I222" s="25">
        <f>Q222+V222+AA222+AF222</f>
        <v>10320</v>
      </c>
      <c r="J222" s="25">
        <f>L222</f>
        <v>0</v>
      </c>
      <c r="K222" s="25">
        <v>0</v>
      </c>
      <c r="L222" s="25">
        <f>E222*K222</f>
        <v>0</v>
      </c>
      <c r="M222" s="25">
        <f>O222+Q222</f>
        <v>13416</v>
      </c>
      <c r="N222" s="25">
        <v>312</v>
      </c>
      <c r="O222" s="25">
        <f>E222*N222</f>
        <v>13416</v>
      </c>
      <c r="P222" s="25">
        <v>0</v>
      </c>
      <c r="Q222" s="25">
        <f>E222*P222</f>
        <v>0</v>
      </c>
      <c r="R222" s="25">
        <f>T222+V222</f>
        <v>2683.2</v>
      </c>
      <c r="S222" s="65">
        <v>62.4</v>
      </c>
      <c r="T222" s="65">
        <f>E222*S222</f>
        <v>2683.2</v>
      </c>
      <c r="U222" s="25">
        <v>0</v>
      </c>
      <c r="V222" s="25">
        <f>E222*U222</f>
        <v>0</v>
      </c>
      <c r="W222" s="25">
        <f>Y222+AA222</f>
        <v>1788.8</v>
      </c>
      <c r="X222" s="25">
        <v>41.6</v>
      </c>
      <c r="Y222" s="25">
        <f>X222*E222</f>
        <v>1788.8</v>
      </c>
      <c r="Z222" s="25">
        <v>0</v>
      </c>
      <c r="AA222" s="25">
        <f>E222*Z222</f>
        <v>0</v>
      </c>
      <c r="AB222" s="25">
        <f>AD222+AF222</f>
        <v>14792</v>
      </c>
      <c r="AC222" s="25">
        <v>104</v>
      </c>
      <c r="AD222" s="25">
        <f>AC222*E222</f>
        <v>4472</v>
      </c>
      <c r="AE222" s="25">
        <v>240</v>
      </c>
      <c r="AF222" s="65">
        <f>E222*AE222</f>
        <v>10320</v>
      </c>
    </row>
    <row r="223" s="3" customFormat="1" ht="24.75" customHeight="1" spans="1:32">
      <c r="A223" s="26"/>
      <c r="B223" s="24" t="s">
        <v>39</v>
      </c>
      <c r="C223" s="24"/>
      <c r="D223" s="24"/>
      <c r="E223" s="45">
        <f>E224+E225+E226+E227+E228</f>
        <v>41583</v>
      </c>
      <c r="F223" s="45">
        <f>G223+H223+I223</f>
        <v>31603020</v>
      </c>
      <c r="G223" s="25">
        <f>L223</f>
        <v>9860160</v>
      </c>
      <c r="H223" s="25">
        <f t="shared" ref="H223:J223" si="579">SUM(H224:H228)</f>
        <v>21623100</v>
      </c>
      <c r="I223" s="25">
        <f>SUM(I224:I228)</f>
        <v>119760</v>
      </c>
      <c r="J223" s="25">
        <f>SUM(J224:J228)</f>
        <v>9860160</v>
      </c>
      <c r="K223" s="25"/>
      <c r="L223" s="25">
        <f t="shared" ref="L223:Q223" si="580">SUM(L224:L228)</f>
        <v>9860160</v>
      </c>
      <c r="M223" s="25">
        <f>O223+Q223</f>
        <v>12973836</v>
      </c>
      <c r="N223" s="25" t="s">
        <v>32</v>
      </c>
      <c r="O223" s="25">
        <f>SUM(O224:O228)</f>
        <v>12973836</v>
      </c>
      <c r="P223" s="25" t="s">
        <v>32</v>
      </c>
      <c r="Q223" s="25">
        <f>SUM(Q224:Q228)</f>
        <v>0</v>
      </c>
      <c r="R223" s="25">
        <f>T223+V223</f>
        <v>2594779.2</v>
      </c>
      <c r="S223" s="25" t="s">
        <v>32</v>
      </c>
      <c r="T223" s="25">
        <f t="shared" ref="T223:Y223" si="581">SUM(T224:T228)</f>
        <v>2594779.2</v>
      </c>
      <c r="U223" s="25" t="s">
        <v>32</v>
      </c>
      <c r="V223" s="25">
        <f>SUM(V224:V228)</f>
        <v>0</v>
      </c>
      <c r="W223" s="25">
        <f>Y223+AA223</f>
        <v>1729852.8</v>
      </c>
      <c r="X223" s="25" t="s">
        <v>33</v>
      </c>
      <c r="Y223" s="25">
        <f>SUM(Y224:Y228)</f>
        <v>1729852.8</v>
      </c>
      <c r="Z223" s="25" t="s">
        <v>32</v>
      </c>
      <c r="AA223" s="25">
        <f t="shared" ref="AA223:AF223" si="582">SUM(AA224:AA228)</f>
        <v>0</v>
      </c>
      <c r="AB223" s="25">
        <f>AD223+AF223</f>
        <v>4444392</v>
      </c>
      <c r="AC223" s="25" t="s">
        <v>32</v>
      </c>
      <c r="AD223" s="25">
        <f>SUM(AD224:AD228)</f>
        <v>4324632</v>
      </c>
      <c r="AE223" s="25" t="s">
        <v>32</v>
      </c>
      <c r="AF223" s="25">
        <f>SUM(AF224:AF228)</f>
        <v>119760</v>
      </c>
    </row>
    <row r="224" s="3" customFormat="1" ht="24.75" customHeight="1" spans="1:32">
      <c r="A224" s="26"/>
      <c r="B224" s="27"/>
      <c r="C224" s="27" t="s">
        <v>36</v>
      </c>
      <c r="D224" s="27"/>
      <c r="E224" s="45">
        <v>26605</v>
      </c>
      <c r="F224" s="45">
        <f>G224+H224+I224</f>
        <v>20219800</v>
      </c>
      <c r="G224" s="25">
        <f>L224</f>
        <v>6385200</v>
      </c>
      <c r="H224" s="25">
        <f t="shared" ref="H224:H228" si="583">O224+T224+Y224+AD224</f>
        <v>13834600</v>
      </c>
      <c r="I224" s="25">
        <f t="shared" ref="I224:I228" si="584">Q224+V224+AA224+AF224</f>
        <v>0</v>
      </c>
      <c r="J224" s="25">
        <f t="shared" ref="J224:J228" si="585">L224</f>
        <v>6385200</v>
      </c>
      <c r="K224" s="25">
        <v>240</v>
      </c>
      <c r="L224" s="25">
        <f t="shared" ref="L224:L228" si="586">E224*K224</f>
        <v>6385200</v>
      </c>
      <c r="M224" s="25">
        <f>O224+Q224</f>
        <v>8300760</v>
      </c>
      <c r="N224" s="25">
        <v>312</v>
      </c>
      <c r="O224" s="25">
        <f t="shared" ref="O224:O228" si="587">E224*N224</f>
        <v>8300760</v>
      </c>
      <c r="P224" s="25">
        <v>0</v>
      </c>
      <c r="Q224" s="25">
        <f t="shared" ref="Q224:Q228" si="588">E224*P224</f>
        <v>0</v>
      </c>
      <c r="R224" s="25">
        <f>T224+V224</f>
        <v>1660152</v>
      </c>
      <c r="S224" s="65">
        <v>62.4</v>
      </c>
      <c r="T224" s="65">
        <f t="shared" ref="T224:T228" si="589">E224*S224</f>
        <v>1660152</v>
      </c>
      <c r="U224" s="25">
        <v>0</v>
      </c>
      <c r="V224" s="25">
        <f t="shared" ref="V224:V228" si="590">E224*U224</f>
        <v>0</v>
      </c>
      <c r="W224" s="25">
        <f>Y224+AA224</f>
        <v>1106768</v>
      </c>
      <c r="X224" s="25">
        <v>41.6</v>
      </c>
      <c r="Y224" s="25">
        <f t="shared" ref="Y224:Y228" si="591">X224*E224</f>
        <v>1106768</v>
      </c>
      <c r="Z224" s="25">
        <v>0</v>
      </c>
      <c r="AA224" s="25">
        <f t="shared" ref="AA224:AA228" si="592">E224*Z224</f>
        <v>0</v>
      </c>
      <c r="AB224" s="25">
        <f>AD224+AF224</f>
        <v>2766920</v>
      </c>
      <c r="AC224" s="25">
        <v>104</v>
      </c>
      <c r="AD224" s="25">
        <f t="shared" ref="AD224:AD228" si="593">AC224*E224</f>
        <v>2766920</v>
      </c>
      <c r="AE224" s="25">
        <v>0</v>
      </c>
      <c r="AF224" s="65">
        <f t="shared" ref="AF224:AF228" si="594">AE224*E224</f>
        <v>0</v>
      </c>
    </row>
    <row r="225" s="3" customFormat="1" ht="24.75" customHeight="1" spans="1:32">
      <c r="A225" s="26"/>
      <c r="B225" s="27"/>
      <c r="C225" s="27" t="s">
        <v>34</v>
      </c>
      <c r="D225" s="24"/>
      <c r="E225" s="45">
        <v>2</v>
      </c>
      <c r="F225" s="45">
        <f>G225+H225+I225</f>
        <v>1460</v>
      </c>
      <c r="G225" s="25">
        <f>L225</f>
        <v>480</v>
      </c>
      <c r="H225" s="25">
        <f>O225+T225+Y225+AD225</f>
        <v>980</v>
      </c>
      <c r="I225" s="25">
        <f>Q225+V225+AA225+AF225</f>
        <v>0</v>
      </c>
      <c r="J225" s="25">
        <f>L225</f>
        <v>480</v>
      </c>
      <c r="K225" s="25">
        <v>240</v>
      </c>
      <c r="L225" s="25">
        <f>E225*K225</f>
        <v>480</v>
      </c>
      <c r="M225" s="25">
        <f>O225+Q225</f>
        <v>564</v>
      </c>
      <c r="N225" s="25">
        <v>282</v>
      </c>
      <c r="O225" s="25">
        <f>E225*N225</f>
        <v>564</v>
      </c>
      <c r="P225" s="25">
        <v>0</v>
      </c>
      <c r="Q225" s="25">
        <v>0</v>
      </c>
      <c r="R225" s="25">
        <f>T225+V225</f>
        <v>124.8</v>
      </c>
      <c r="S225" s="65">
        <v>62.4</v>
      </c>
      <c r="T225" s="65">
        <f>E225*S225</f>
        <v>124.8</v>
      </c>
      <c r="U225" s="25">
        <v>0</v>
      </c>
      <c r="V225" s="25">
        <v>0</v>
      </c>
      <c r="W225" s="25">
        <f>Y225+AA225</f>
        <v>83.2</v>
      </c>
      <c r="X225" s="25">
        <v>41.6</v>
      </c>
      <c r="Y225" s="25">
        <f>X225*E225</f>
        <v>83.2</v>
      </c>
      <c r="Z225" s="25">
        <v>0</v>
      </c>
      <c r="AA225" s="25">
        <v>0</v>
      </c>
      <c r="AB225" s="25">
        <f>AD225+AF225</f>
        <v>208</v>
      </c>
      <c r="AC225" s="25">
        <v>104</v>
      </c>
      <c r="AD225" s="25">
        <f>AC225*E225</f>
        <v>208</v>
      </c>
      <c r="AE225" s="25">
        <v>0</v>
      </c>
      <c r="AF225" s="65">
        <f>AE225*E225</f>
        <v>0</v>
      </c>
    </row>
    <row r="226" s="3" customFormat="1" ht="36" customHeight="1" spans="1:32">
      <c r="A226" s="26"/>
      <c r="B226" s="27" t="s">
        <v>35</v>
      </c>
      <c r="C226" s="27" t="s">
        <v>37</v>
      </c>
      <c r="D226" s="27"/>
      <c r="E226" s="45">
        <v>115</v>
      </c>
      <c r="F226" s="45">
        <f>G226+H226+I226</f>
        <v>87400</v>
      </c>
      <c r="G226" s="25">
        <f>L226</f>
        <v>0</v>
      </c>
      <c r="H226" s="25">
        <f>O226+T226+Y226+AD226</f>
        <v>59800</v>
      </c>
      <c r="I226" s="25">
        <f>Q226+V226+AA226+AF226</f>
        <v>27600</v>
      </c>
      <c r="J226" s="25">
        <f>L226</f>
        <v>0</v>
      </c>
      <c r="K226" s="25">
        <v>0</v>
      </c>
      <c r="L226" s="25">
        <f>E226*K226</f>
        <v>0</v>
      </c>
      <c r="M226" s="25">
        <f>O226+Q226</f>
        <v>35880</v>
      </c>
      <c r="N226" s="25">
        <v>312</v>
      </c>
      <c r="O226" s="25">
        <f>E226*N226</f>
        <v>35880</v>
      </c>
      <c r="P226" s="25">
        <v>0</v>
      </c>
      <c r="Q226" s="25">
        <f t="shared" ref="Q226:Q228" si="595">E226*P226</f>
        <v>0</v>
      </c>
      <c r="R226" s="25">
        <f>T226+V226</f>
        <v>7176</v>
      </c>
      <c r="S226" s="65">
        <v>62.4</v>
      </c>
      <c r="T226" s="65">
        <f>E226*S226</f>
        <v>7176</v>
      </c>
      <c r="U226" s="25">
        <v>0</v>
      </c>
      <c r="V226" s="25">
        <f t="shared" ref="V226:V228" si="596">E226*U226</f>
        <v>0</v>
      </c>
      <c r="W226" s="25">
        <f>Y226+AA226</f>
        <v>4784</v>
      </c>
      <c r="X226" s="25">
        <v>41.6</v>
      </c>
      <c r="Y226" s="25">
        <f>X226*E226</f>
        <v>4784</v>
      </c>
      <c r="Z226" s="25">
        <v>0</v>
      </c>
      <c r="AA226" s="25">
        <f t="shared" ref="AA226:AA228" si="597">E226*Z226</f>
        <v>0</v>
      </c>
      <c r="AB226" s="25">
        <f>AD226+AF226</f>
        <v>39560</v>
      </c>
      <c r="AC226" s="25">
        <v>104</v>
      </c>
      <c r="AD226" s="25">
        <f>AC226*E226</f>
        <v>11960</v>
      </c>
      <c r="AE226" s="25">
        <v>240</v>
      </c>
      <c r="AF226" s="65">
        <f>AE226*E226</f>
        <v>27600</v>
      </c>
    </row>
    <row r="227" s="3" customFormat="1" ht="24.75" customHeight="1" spans="1:32">
      <c r="A227" s="26"/>
      <c r="B227" s="27" t="s">
        <v>35</v>
      </c>
      <c r="C227" s="27" t="s">
        <v>38</v>
      </c>
      <c r="D227" s="27"/>
      <c r="E227" s="45">
        <v>384</v>
      </c>
      <c r="F227" s="45">
        <f>G227+H227+I227</f>
        <v>291840</v>
      </c>
      <c r="G227" s="25">
        <f>L227</f>
        <v>0</v>
      </c>
      <c r="H227" s="25">
        <f>O227+T227+Y227+AD227</f>
        <v>199680</v>
      </c>
      <c r="I227" s="25">
        <f>Q227+V227+AA227+AF227</f>
        <v>92160</v>
      </c>
      <c r="J227" s="25">
        <f>L227</f>
        <v>0</v>
      </c>
      <c r="K227" s="25">
        <v>0</v>
      </c>
      <c r="L227" s="25">
        <f>E227*K227</f>
        <v>0</v>
      </c>
      <c r="M227" s="25">
        <f>O227+Q227</f>
        <v>119808</v>
      </c>
      <c r="N227" s="25">
        <v>312</v>
      </c>
      <c r="O227" s="25">
        <f>E227*N227</f>
        <v>119808</v>
      </c>
      <c r="P227" s="25">
        <v>0</v>
      </c>
      <c r="Q227" s="25">
        <f>E227*P227</f>
        <v>0</v>
      </c>
      <c r="R227" s="25">
        <f>T227+V227</f>
        <v>23961.6</v>
      </c>
      <c r="S227" s="65">
        <v>62.4</v>
      </c>
      <c r="T227" s="65">
        <f>E227*S227</f>
        <v>23961.6</v>
      </c>
      <c r="U227" s="25">
        <v>0</v>
      </c>
      <c r="V227" s="25">
        <f>E227*U227</f>
        <v>0</v>
      </c>
      <c r="W227" s="25">
        <f>Y227+AA227</f>
        <v>15974.4</v>
      </c>
      <c r="X227" s="25">
        <v>41.6</v>
      </c>
      <c r="Y227" s="25">
        <f>X227*E227</f>
        <v>15974.4</v>
      </c>
      <c r="Z227" s="25">
        <v>0</v>
      </c>
      <c r="AA227" s="25">
        <f>E227*Z227</f>
        <v>0</v>
      </c>
      <c r="AB227" s="25">
        <f>AD227+AF227</f>
        <v>132096</v>
      </c>
      <c r="AC227" s="25">
        <v>104</v>
      </c>
      <c r="AD227" s="25">
        <f>AC227*E227</f>
        <v>39936</v>
      </c>
      <c r="AE227" s="25">
        <v>240</v>
      </c>
      <c r="AF227" s="65">
        <f>AE227*E227</f>
        <v>92160</v>
      </c>
    </row>
    <row r="228" s="3" customFormat="1" ht="39" customHeight="1" spans="1:32">
      <c r="A228" s="26"/>
      <c r="B228" s="27" t="s">
        <v>35</v>
      </c>
      <c r="C228" s="27" t="s">
        <v>40</v>
      </c>
      <c r="D228" s="27"/>
      <c r="E228" s="45">
        <v>14477</v>
      </c>
      <c r="F228" s="45">
        <f>G228+H228+I228</f>
        <v>11002520</v>
      </c>
      <c r="G228" s="25">
        <f>L228</f>
        <v>3474480</v>
      </c>
      <c r="H228" s="25">
        <f>O228+T228+Y228+AD228</f>
        <v>7528040</v>
      </c>
      <c r="I228" s="25">
        <f>Q228+V228+AA228+AF228</f>
        <v>0</v>
      </c>
      <c r="J228" s="25">
        <f>L228</f>
        <v>3474480</v>
      </c>
      <c r="K228" s="25">
        <v>240</v>
      </c>
      <c r="L228" s="25">
        <f>E228*K228</f>
        <v>3474480</v>
      </c>
      <c r="M228" s="25">
        <f>O228+Q228</f>
        <v>4516824</v>
      </c>
      <c r="N228" s="25">
        <v>312</v>
      </c>
      <c r="O228" s="25">
        <f>E228*N228</f>
        <v>4516824</v>
      </c>
      <c r="P228" s="25">
        <v>0</v>
      </c>
      <c r="Q228" s="25">
        <f>E228*P228</f>
        <v>0</v>
      </c>
      <c r="R228" s="25">
        <f>T228+V228</f>
        <v>903364.8</v>
      </c>
      <c r="S228" s="65">
        <v>62.4</v>
      </c>
      <c r="T228" s="65">
        <f>E228*S228</f>
        <v>903364.8</v>
      </c>
      <c r="U228" s="25">
        <v>0</v>
      </c>
      <c r="V228" s="25">
        <f>E228*U228</f>
        <v>0</v>
      </c>
      <c r="W228" s="25">
        <f>Y228+AA228</f>
        <v>602243.2</v>
      </c>
      <c r="X228" s="25">
        <v>41.6</v>
      </c>
      <c r="Y228" s="25">
        <f>X228*E228</f>
        <v>602243.2</v>
      </c>
      <c r="Z228" s="25">
        <v>0</v>
      </c>
      <c r="AA228" s="25">
        <f>E228*Z228</f>
        <v>0</v>
      </c>
      <c r="AB228" s="25">
        <f>AD228+AF228</f>
        <v>1505608</v>
      </c>
      <c r="AC228" s="25">
        <v>104</v>
      </c>
      <c r="AD228" s="25">
        <f>AC228*E228</f>
        <v>1505608</v>
      </c>
      <c r="AE228" s="25">
        <v>0</v>
      </c>
      <c r="AF228" s="65">
        <f>AE228*E228</f>
        <v>0</v>
      </c>
    </row>
    <row r="229" s="7" customFormat="1" ht="24.95" customHeight="1" spans="1:32">
      <c r="A229" s="31"/>
      <c r="B229" s="32" t="s">
        <v>41</v>
      </c>
      <c r="C229" s="53"/>
      <c r="D229" s="84"/>
      <c r="E229" s="85">
        <f t="shared" ref="E229:J229" si="598">E218+E223</f>
        <v>57991</v>
      </c>
      <c r="F229" s="85">
        <f>F218+F223</f>
        <v>44068540</v>
      </c>
      <c r="G229" s="85">
        <f>G218+G223</f>
        <v>13776720</v>
      </c>
      <c r="H229" s="85">
        <f>H218+H223</f>
        <v>30150700</v>
      </c>
      <c r="I229" s="85">
        <f>I218+I223</f>
        <v>141120</v>
      </c>
      <c r="J229" s="85">
        <f>J218+J223</f>
        <v>13776720</v>
      </c>
      <c r="K229" s="85">
        <v>0</v>
      </c>
      <c r="L229" s="85">
        <f>L218+L223</f>
        <v>13776720</v>
      </c>
      <c r="M229" s="52">
        <f>O229+Q229</f>
        <v>18088572</v>
      </c>
      <c r="N229" s="52" t="s">
        <v>32</v>
      </c>
      <c r="O229" s="52">
        <f>O218+O223</f>
        <v>18088572</v>
      </c>
      <c r="P229" s="52" t="s">
        <v>32</v>
      </c>
      <c r="Q229" s="52">
        <f>Q219+Q224</f>
        <v>0</v>
      </c>
      <c r="R229" s="52">
        <f>T229+V229</f>
        <v>3618638.4</v>
      </c>
      <c r="S229" s="52" t="s">
        <v>32</v>
      </c>
      <c r="T229" s="52">
        <f>T223+T218</f>
        <v>3618638.4</v>
      </c>
      <c r="U229" s="52" t="s">
        <v>32</v>
      </c>
      <c r="V229" s="52">
        <f>V219+V224</f>
        <v>0</v>
      </c>
      <c r="W229" s="52">
        <f>Y229+AA229</f>
        <v>2412425.6</v>
      </c>
      <c r="X229" s="52" t="s">
        <v>33</v>
      </c>
      <c r="Y229" s="52">
        <f>Y218+Y223</f>
        <v>2412425.6</v>
      </c>
      <c r="Z229" s="52" t="s">
        <v>32</v>
      </c>
      <c r="AA229" s="52">
        <f>AA219+AA224</f>
        <v>0</v>
      </c>
      <c r="AB229" s="52">
        <f>AD229+AF229</f>
        <v>6172184</v>
      </c>
      <c r="AC229" s="52" t="s">
        <v>32</v>
      </c>
      <c r="AD229" s="52">
        <f>AD218+AD223</f>
        <v>6031064</v>
      </c>
      <c r="AE229" s="52" t="s">
        <v>32</v>
      </c>
      <c r="AF229" s="52">
        <f>AF218+AF223</f>
        <v>141120</v>
      </c>
    </row>
    <row r="230" ht="25.5" customHeight="1" spans="1:32">
      <c r="A230" s="90"/>
      <c r="B230" s="88"/>
      <c r="C230" s="88"/>
      <c r="D230" s="88"/>
      <c r="E230" s="88"/>
      <c r="F230" s="88"/>
      <c r="G230" s="88"/>
      <c r="H230" s="88"/>
      <c r="I230" s="88"/>
      <c r="J230" s="88"/>
      <c r="K230" s="88"/>
      <c r="L230" s="88"/>
      <c r="M230" s="88"/>
      <c r="N230" s="88"/>
      <c r="O230" s="99"/>
      <c r="P230" s="99"/>
      <c r="Q230" s="99"/>
      <c r="R230" s="99"/>
      <c r="S230" s="99"/>
      <c r="T230" s="88"/>
      <c r="U230" s="88"/>
      <c r="V230" s="88"/>
      <c r="W230" s="88"/>
      <c r="X230" s="88"/>
      <c r="Y230" s="88"/>
      <c r="Z230" s="88"/>
      <c r="AA230" s="88"/>
      <c r="AB230" s="88"/>
      <c r="AC230" s="88"/>
      <c r="AD230" s="88"/>
      <c r="AE230" s="88"/>
      <c r="AF230" s="88"/>
    </row>
    <row r="231" s="2" customFormat="1" ht="26.25" customHeight="1" spans="1:32">
      <c r="A231" s="34"/>
      <c r="B231" s="35"/>
      <c r="C231" s="35"/>
      <c r="D231" s="35"/>
      <c r="E231" s="35"/>
      <c r="F231" s="36"/>
      <c r="G231" s="36"/>
      <c r="H231" s="35"/>
      <c r="I231" s="6"/>
      <c r="J231" s="36"/>
      <c r="K231" s="36"/>
      <c r="L231" s="35"/>
      <c r="M231" s="35"/>
      <c r="N231" s="6"/>
      <c r="O231" s="64"/>
      <c r="P231" s="36"/>
      <c r="Q231" s="36"/>
      <c r="R231" s="36"/>
      <c r="S231" s="36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</row>
    <row r="232" s="9" customFormat="1" ht="34.5" customHeight="1" spans="1:32">
      <c r="A232" s="23" t="s">
        <v>80</v>
      </c>
      <c r="B232" s="24" t="s">
        <v>30</v>
      </c>
      <c r="C232" s="24"/>
      <c r="D232" s="24"/>
      <c r="E232" s="65">
        <f t="shared" ref="E232:J232" si="599">E233+E234+E235</f>
        <v>496906</v>
      </c>
      <c r="F232" s="65">
        <f>F233+F234+F235</f>
        <v>377648560</v>
      </c>
      <c r="G232" s="65">
        <f>G233+G234+G235</f>
        <v>118793520</v>
      </c>
      <c r="H232" s="65">
        <f>H233+H234+H235</f>
        <v>258391120</v>
      </c>
      <c r="I232" s="65">
        <f>I233+I234+I235</f>
        <v>463920</v>
      </c>
      <c r="J232" s="65">
        <f>J233+J234+J235</f>
        <v>118793520</v>
      </c>
      <c r="K232" s="65" t="s">
        <v>33</v>
      </c>
      <c r="L232" s="65">
        <f t="shared" ref="L232:R232" si="600">L233+L234+L235</f>
        <v>118793520</v>
      </c>
      <c r="M232" s="65">
        <f>M233+M234+M235</f>
        <v>155034672</v>
      </c>
      <c r="N232" s="65" t="s">
        <v>33</v>
      </c>
      <c r="O232" s="65">
        <f t="shared" ref="O232:R232" si="601">O233+O234+O235</f>
        <v>155034672</v>
      </c>
      <c r="P232" s="65">
        <f>P233+P234+P235</f>
        <v>0</v>
      </c>
      <c r="Q232" s="65">
        <f>Q233+Q234+Q235</f>
        <v>0</v>
      </c>
      <c r="R232" s="65">
        <f>R233+R234+R235</f>
        <v>2538619.2</v>
      </c>
      <c r="S232" s="65" t="s">
        <v>33</v>
      </c>
      <c r="T232" s="65">
        <f t="shared" ref="T232:W232" si="602">T233+T234+T235</f>
        <v>2538619.2</v>
      </c>
      <c r="U232" s="65">
        <f>U233+U234+U235</f>
        <v>0</v>
      </c>
      <c r="V232" s="65">
        <f>V233+V234+V235</f>
        <v>0</v>
      </c>
      <c r="W232" s="65">
        <f>W233+W234+W235</f>
        <v>49139604.8</v>
      </c>
      <c r="X232" s="65" t="s">
        <v>33</v>
      </c>
      <c r="Y232" s="65">
        <f t="shared" ref="Y232:AB232" si="603">Y233+Y234+Y235</f>
        <v>49139604.8</v>
      </c>
      <c r="Z232" s="65">
        <f>Z233+Z234+Z235</f>
        <v>0</v>
      </c>
      <c r="AA232" s="65">
        <f>AA233+AA234+AA235</f>
        <v>0</v>
      </c>
      <c r="AB232" s="65">
        <f>AB233+AB234+AB235</f>
        <v>52142144</v>
      </c>
      <c r="AC232" s="65" t="s">
        <v>33</v>
      </c>
      <c r="AD232" s="65">
        <f>AD233+AD234+AD235</f>
        <v>51678224</v>
      </c>
      <c r="AE232" s="65" t="s">
        <v>33</v>
      </c>
      <c r="AF232" s="65">
        <f>AF233+AF234+AF235</f>
        <v>463920</v>
      </c>
    </row>
    <row r="233" s="9" customFormat="1" ht="16.5" customHeight="1" spans="1:32">
      <c r="A233" s="26"/>
      <c r="B233" s="27" t="s">
        <v>35</v>
      </c>
      <c r="C233" s="27" t="s">
        <v>36</v>
      </c>
      <c r="D233" s="27"/>
      <c r="E233" s="65">
        <f t="shared" ref="E233:J233" si="604">E9+E24+E41+E57+E74+E90+E104+E130+E154+E176+E194+E219</f>
        <v>494973</v>
      </c>
      <c r="F233" s="65">
        <f>F9+F24+F41+F57+F74+F90+F104+F130+F154+F176+F194+F219</f>
        <v>376179480</v>
      </c>
      <c r="G233" s="65">
        <f>G9+G24+G41+G57+G74+G90+G104+G130+G154+G176+G194+G219</f>
        <v>118793520</v>
      </c>
      <c r="H233" s="65">
        <f>H9+H24+H41+H57+H74+H90+H104+H130+H154+H176+H194+H219</f>
        <v>257385960</v>
      </c>
      <c r="I233" s="65">
        <f>I9+I24+I41+I57+I74+I90+I104+I130+I154+I176+I194+I219</f>
        <v>0</v>
      </c>
      <c r="J233" s="65">
        <f>J9+J24+J41+J57+J74+J90+J104+J130+J154+J176+J194+J219</f>
        <v>118793520</v>
      </c>
      <c r="K233" s="65">
        <v>240</v>
      </c>
      <c r="L233" s="65">
        <f t="shared" ref="L233:O233" si="605">L9+L24+L41+L57+L74+L90+L104+L130+L154+L176+L194+L219</f>
        <v>118793520</v>
      </c>
      <c r="M233" s="65">
        <f>M9+M24+M41+M57+M74+M90+M104+M130+M154+M176+M194+M219</f>
        <v>154431576</v>
      </c>
      <c r="N233" s="65">
        <v>0</v>
      </c>
      <c r="O233" s="65">
        <f>O9+O24+O41+O57+O74+O90+O104+O130+O154+O176+O194+O219</f>
        <v>154431576</v>
      </c>
      <c r="P233" s="65">
        <f t="shared" ref="P233:V233" si="606">P9+P25+P42+P58+P75+P91+P105+P131+P155+P176+P195</f>
        <v>0</v>
      </c>
      <c r="Q233" s="65">
        <f>Q9+Q25+Q42+Q58+Q75+Q91+Q105+Q131+Q155+Q176+Q195</f>
        <v>0</v>
      </c>
      <c r="R233" s="65">
        <f t="shared" ref="R233:W233" si="607">R9+R24+R41+R57+R74+R90+R104+R130+R154+R176+R194+R219</f>
        <v>2517278.4</v>
      </c>
      <c r="S233" s="65">
        <v>0</v>
      </c>
      <c r="T233" s="65">
        <f>T9+T24+T41+T57+T74+T90+T104+T130+T154+T176+T194+T219</f>
        <v>2517278.4</v>
      </c>
      <c r="U233" s="65">
        <f>U9+U25+U42+U58+U75+U91+U105+U131+U155+U176+U195</f>
        <v>0</v>
      </c>
      <c r="V233" s="65">
        <f>V9+V25+V42+V58+V75+V91+V105+V131+V155+V176+V195</f>
        <v>0</v>
      </c>
      <c r="W233" s="65">
        <f>W9+W24+W41+W57+W74+W90+W104+W130+W154+W176+W194+W219</f>
        <v>48959913.6</v>
      </c>
      <c r="X233" s="65">
        <v>0</v>
      </c>
      <c r="Y233" s="65">
        <f t="shared" ref="Y233:AD233" si="608">Y9+Y24+Y41+Y57+Y74+Y90+Y104+Y130+Y154+Y176+Y194+Y219</f>
        <v>48959913.6</v>
      </c>
      <c r="Z233" s="65">
        <f t="shared" ref="Z233:AF233" si="609">Z9+Z25+Z42+Z58+Z75+Z91+Z105+Z131+Z155+Z176+Z195</f>
        <v>0</v>
      </c>
      <c r="AA233" s="65">
        <f>AA9+AA25+AA42+AA58+AA75+AA91+AA105+AA131+AA155+AA176+AA195</f>
        <v>0</v>
      </c>
      <c r="AB233" s="65">
        <f>AB9+AB24+AB41+AB57+AB74+AB90+AB104+AB130+AB154+AB176+AB194+AB219</f>
        <v>51477192</v>
      </c>
      <c r="AC233" s="65">
        <v>0</v>
      </c>
      <c r="AD233" s="65">
        <f>AD9+AD24+AD41+AD57+AD74+AD90+AD104+AD130+AD154+AD176+AD194+AD219</f>
        <v>51477192</v>
      </c>
      <c r="AE233" s="65">
        <f>AE9+AE25+AE42+AE58+AE75+AE91+AE105+AE131+AE155+AE176+AE195</f>
        <v>0</v>
      </c>
      <c r="AF233" s="65">
        <f>AF9+AF25+AF42+AF58+AF75+AF91+AF105+AF131+AF155+AF176+AF195</f>
        <v>0</v>
      </c>
    </row>
    <row r="234" s="9" customFormat="1" ht="33.75" customHeight="1" spans="1:32">
      <c r="A234" s="26"/>
      <c r="B234" s="27" t="s">
        <v>35</v>
      </c>
      <c r="C234" s="27" t="s">
        <v>37</v>
      </c>
      <c r="D234" s="27"/>
      <c r="E234" s="65">
        <f t="shared" ref="E234:J234" si="610">E10+E26+E43+E59+E76+E92+E106+E132+E156+E177+E196+E221</f>
        <v>925</v>
      </c>
      <c r="F234" s="65">
        <f>F10+F26+F43+F59+F76+F92+F106+F132+F156+F177+F196+F221</f>
        <v>703000</v>
      </c>
      <c r="G234" s="65">
        <f>G10+G26+G43+G59+G76+G92+G106+G132+G156+G177+G196</f>
        <v>0</v>
      </c>
      <c r="H234" s="65">
        <f t="shared" ref="H234:J234" si="611">H10+H26+H43+H59+H76+H92+H106+H132+H156+H177+H196+H221</f>
        <v>481000</v>
      </c>
      <c r="I234" s="65">
        <f>I10+I26+I43+I59+I76+I92+I106+I132+I156+I177+I196+I221</f>
        <v>222000</v>
      </c>
      <c r="J234" s="65">
        <f>J10+J26+J43+J59+J76+J92+J106+J132+J156+J177+J196+J221</f>
        <v>0</v>
      </c>
      <c r="K234" s="65">
        <f>K10+K26+K43+K59+K76+K92+K106+K132+K156+K177+K196</f>
        <v>0</v>
      </c>
      <c r="L234" s="65">
        <f t="shared" ref="L234:O234" si="612">L10+L26+L43+L59+L76+L92+L106+L132+L156+L177+L196+L221</f>
        <v>0</v>
      </c>
      <c r="M234" s="65">
        <f>M10+M26+M43+M59+M76+M92+M106+M132+M156+M177+M196+M221</f>
        <v>288600</v>
      </c>
      <c r="N234" s="65">
        <v>0</v>
      </c>
      <c r="O234" s="65">
        <f>O10+O26+O43+O59+O76+O92+O106+O132+O156+O177+O196+O221</f>
        <v>288600</v>
      </c>
      <c r="P234" s="65">
        <f t="shared" ref="P234:V234" si="613">P10+P26+P43+P59+P76+P92+P106+P132+P156+P177+P196</f>
        <v>0</v>
      </c>
      <c r="Q234" s="65">
        <f>Q10+Q26+Q43+Q59+Q76+Q92+Q106+Q132+Q156+Q177+Q196</f>
        <v>0</v>
      </c>
      <c r="R234" s="65">
        <f t="shared" ref="R234:W234" si="614">R10+R26+R43+R59+R76+R92+R106+R132+R156+R177+R196+R221</f>
        <v>15974.4</v>
      </c>
      <c r="S234" s="65">
        <v>0</v>
      </c>
      <c r="T234" s="65">
        <f>T10+T26+T43+T59+T76+T92+T106+T132+T156+T177+T196+T221</f>
        <v>15974.4</v>
      </c>
      <c r="U234" s="65">
        <f t="shared" ref="U234:AA234" si="615">U10+U26+U43+U59+U76+U92+U106+U132+U156+U177+U196</f>
        <v>0</v>
      </c>
      <c r="V234" s="65">
        <f>V10+V26+V43+V59+V76+V92+V106+V132+V156+V177+V196</f>
        <v>0</v>
      </c>
      <c r="W234" s="65">
        <f>W10+W26+W43+W59+W76+W92+W106+W132+W156+W177+W196+W221</f>
        <v>80225.6</v>
      </c>
      <c r="X234" s="65">
        <v>0</v>
      </c>
      <c r="Y234" s="65">
        <f t="shared" ref="Y234:AD234" si="616">Y10+Y26+Y43+Y59+Y76+Y92+Y106+Y132+Y156+Y177+Y196+Y221</f>
        <v>80225.6</v>
      </c>
      <c r="Z234" s="65">
        <f>Z10+Z26+Z43+Z59+Z76+Z92+Z106+Z132+Z156+Z177+Z196</f>
        <v>0</v>
      </c>
      <c r="AA234" s="65">
        <f>AA10+AA26+AA43+AA59+AA76+AA92+AA106+AA132+AA156+AA177+AA196</f>
        <v>0</v>
      </c>
      <c r="AB234" s="65">
        <f t="shared" ref="AB234:AF234" si="617">AB10+AB26+AB43+AB59+AB76+AB92+AB106+AB132+AB156+AB177+AB196+AB221</f>
        <v>318200</v>
      </c>
      <c r="AC234" s="65">
        <v>0</v>
      </c>
      <c r="AD234" s="65">
        <f>AD10+AD26+AD43+AD59+AD76+AD92+AD106+AD132+AD156+AD177+AD196+AD221</f>
        <v>96200</v>
      </c>
      <c r="AE234" s="65">
        <v>240</v>
      </c>
      <c r="AF234" s="65">
        <f>AF10+AF26+AF43+AF59+AF76+AF92+AF106+AF132+AF156+AF177+AF196+AF221</f>
        <v>222000</v>
      </c>
    </row>
    <row r="235" ht="24.6" customHeight="1" spans="1:32">
      <c r="A235" s="26"/>
      <c r="B235" s="27" t="s">
        <v>35</v>
      </c>
      <c r="C235" s="27" t="s">
        <v>38</v>
      </c>
      <c r="D235" s="27"/>
      <c r="E235" s="65">
        <f t="shared" ref="E235:J235" si="618">E11+E27+E44+E60+E77+E93+E108+E133+E157+E178+E197+E222</f>
        <v>1008</v>
      </c>
      <c r="F235" s="65">
        <f>F11+F27+F44+F60+F77+F93+F108+F133+F157+F178+F197+F222</f>
        <v>766080</v>
      </c>
      <c r="G235" s="65">
        <f>G11+G27+G44+G60+G77+G93+G108+G133+G157+G178+G197</f>
        <v>0</v>
      </c>
      <c r="H235" s="65">
        <f t="shared" ref="H235:J235" si="619">H11+H27+H44+H60+H77+H93+H108+H133+H157+H178+H197+H222</f>
        <v>524160</v>
      </c>
      <c r="I235" s="65">
        <f>I11+I27+I44+I60+I77+I93+I108+I133+I157+I178+I197+I222</f>
        <v>241920</v>
      </c>
      <c r="J235" s="65">
        <f>J11+J27+J44+J60+J77+J93+J108+J133+J157+J178+J197+J222</f>
        <v>0</v>
      </c>
      <c r="K235" s="65">
        <f>K11+K27+K44+K60+K77+K93+K108+K133+K157+K178+K197</f>
        <v>0</v>
      </c>
      <c r="L235" s="65">
        <f t="shared" ref="L235:O235" si="620">L11+L27+L44+L60+L77+L93+L108+L133+L157+L178+L197+L222</f>
        <v>0</v>
      </c>
      <c r="M235" s="65">
        <f>M11+M27+M44+M60+M77+M93+M108+M133+M157+M178+M197+M222</f>
        <v>314496</v>
      </c>
      <c r="N235" s="65">
        <v>0</v>
      </c>
      <c r="O235" s="65">
        <f>O11+O27+O44+O60+O77+O93+O108+O133+O157+O178+O197+O222</f>
        <v>314496</v>
      </c>
      <c r="P235" s="65">
        <f t="shared" ref="P235:V235" si="621">P11+P27+P44+P60+P77+P93+P108+P133+P157+P178+P197</f>
        <v>0</v>
      </c>
      <c r="Q235" s="65">
        <f>Q11+Q27+Q44+Q60+Q77+Q93+Q108+Q133+Q157+Q178+Q197</f>
        <v>0</v>
      </c>
      <c r="R235" s="65">
        <f t="shared" ref="R235:W235" si="622">R11+R27+R44+R60+R77+R93+R108+R133+R157+R178+R197+R222</f>
        <v>5366.4</v>
      </c>
      <c r="S235" s="65">
        <v>0</v>
      </c>
      <c r="T235" s="65">
        <f>T11+T27+T44+T60+T77+T93+T108+T133+T157+T178+T197+T222</f>
        <v>5366.4</v>
      </c>
      <c r="U235" s="65">
        <f t="shared" ref="U235:AA235" si="623">U11+U27+U44+U60+U77+U93+U108+U133+U157+U178+U197</f>
        <v>0</v>
      </c>
      <c r="V235" s="65">
        <f>V11+V27+V44+V60+V77+V93+V108+V133+V157+V178+V197</f>
        <v>0</v>
      </c>
      <c r="W235" s="65">
        <f>W11+W27+W44+W60+W77+W93+W108+W133+W157+W178+W197+W222</f>
        <v>99465.6</v>
      </c>
      <c r="X235" s="65">
        <v>0</v>
      </c>
      <c r="Y235" s="65">
        <f t="shared" ref="Y235:AD235" si="624">Y11+Y27+Y44+Y60+Y77+Y93+Y108+Y133+Y157+Y178+Y197+Y222</f>
        <v>99465.6</v>
      </c>
      <c r="Z235" s="65">
        <f>Z11+Z27+Z44+Z60+Z77+Z93+Z108+Z133+Z157+Z178+Z197</f>
        <v>0</v>
      </c>
      <c r="AA235" s="65">
        <f>AA11+AA27+AA44+AA60+AA77+AA93+AA108+AA133+AA157+AA178+AA197</f>
        <v>0</v>
      </c>
      <c r="AB235" s="65">
        <f t="shared" ref="AB235:AF235" si="625">AB11+AB27+AB44+AB60+AB77+AB93+AB108+AB133+AB157+AB178+AB197+AB222</f>
        <v>346752</v>
      </c>
      <c r="AC235" s="65">
        <v>0</v>
      </c>
      <c r="AD235" s="65">
        <f>AD11+AD27+AD44+AD60+AD77+AD93+AD108+AD133+AD157+AD178+AD197+AD222</f>
        <v>104832</v>
      </c>
      <c r="AE235" s="65">
        <v>240</v>
      </c>
      <c r="AF235" s="65">
        <f>AF11+AF27+AF44+AF60+AF77+AF93+AF108+AF133+AF157+AF178+AF197+AF222</f>
        <v>241920</v>
      </c>
    </row>
    <row r="236" s="9" customFormat="1" ht="17.25" customHeight="1" spans="1:32">
      <c r="A236" s="26"/>
      <c r="B236" s="24" t="s">
        <v>39</v>
      </c>
      <c r="C236" s="24"/>
      <c r="D236" s="24"/>
      <c r="E236" s="65">
        <f t="shared" ref="E236:J236" si="626">E237+E238+E239+E240+E241</f>
        <v>597199</v>
      </c>
      <c r="F236" s="65">
        <f>F237+F238+F239+F240+F241</f>
        <v>453871240</v>
      </c>
      <c r="G236" s="65">
        <f>G237+G238+G239+G240+G241</f>
        <v>140408880</v>
      </c>
      <c r="H236" s="65">
        <f>H237+H238+H239+H240+H241</f>
        <v>310543480</v>
      </c>
      <c r="I236" s="65">
        <f>I237+I238+I239+I240+I241</f>
        <v>2918880</v>
      </c>
      <c r="J236" s="65">
        <f>J237+J238+J239+J240+J241</f>
        <v>140408880</v>
      </c>
      <c r="K236" s="65" t="s">
        <v>33</v>
      </c>
      <c r="L236" s="65">
        <f t="shared" ref="L236:R236" si="627">L237+L238+L239+L240+L241</f>
        <v>140408880</v>
      </c>
      <c r="M236" s="65">
        <f>M237+M238+M239+M240+M241</f>
        <v>186326088</v>
      </c>
      <c r="N236" s="65" t="s">
        <v>33</v>
      </c>
      <c r="O236" s="65">
        <f t="shared" ref="O236:R236" si="628">O237+O238+O239+O240+O241</f>
        <v>186326088</v>
      </c>
      <c r="P236" s="65">
        <f>P237+P238+P239+P240+P241</f>
        <v>0</v>
      </c>
      <c r="Q236" s="65">
        <f>Q237+Q238+Q239+Q240+Q241</f>
        <v>0</v>
      </c>
      <c r="R236" s="65">
        <f>R237+R238+R239+R240+R241</f>
        <v>5487456</v>
      </c>
      <c r="S236" s="65" t="s">
        <v>33</v>
      </c>
      <c r="T236" s="65">
        <f t="shared" ref="T236:W236" si="629">T237+T238+T239+T240+T241</f>
        <v>5487456</v>
      </c>
      <c r="U236" s="65">
        <f>U237+U238+U239+U240+U241</f>
        <v>0</v>
      </c>
      <c r="V236" s="65">
        <f>V237+V238+V239+V240+V241</f>
        <v>0</v>
      </c>
      <c r="W236" s="65">
        <f>W237+W238+W239+W240+W241</f>
        <v>56621240</v>
      </c>
      <c r="X236" s="65" t="s">
        <v>33</v>
      </c>
      <c r="Y236" s="65">
        <f t="shared" ref="Y236:AB236" si="630">Y237+Y238+Y239+Y240+Y241</f>
        <v>56621240</v>
      </c>
      <c r="Z236" s="65">
        <f>Z237+Z238+Z239+Z240+Z241</f>
        <v>0</v>
      </c>
      <c r="AA236" s="65">
        <f>AA237+AA238+AA239+AA240+AA241</f>
        <v>0</v>
      </c>
      <c r="AB236" s="65">
        <f>AB237+AB238+AB239+AB240+AB241</f>
        <v>65027576</v>
      </c>
      <c r="AC236" s="65" t="s">
        <v>33</v>
      </c>
      <c r="AD236" s="65">
        <f>AD237+AD238+AD239+AD240+AD241</f>
        <v>62108696</v>
      </c>
      <c r="AE236" s="65" t="s">
        <v>33</v>
      </c>
      <c r="AF236" s="65">
        <f>AF237+AF238+AF239+AF240+AF241</f>
        <v>2918880</v>
      </c>
    </row>
    <row r="237" s="9" customFormat="1" ht="24.6" customHeight="1" spans="1:32">
      <c r="A237" s="26"/>
      <c r="B237" s="27"/>
      <c r="C237" s="27" t="s">
        <v>36</v>
      </c>
      <c r="D237" s="27"/>
      <c r="E237" s="65">
        <f t="shared" ref="E237:J237" si="631">E14+E29+E46+E62+E79+E95+E110+E135+E159+E180+E199+E224</f>
        <v>385745</v>
      </c>
      <c r="F237" s="65">
        <f>F14+F29+F46+F62+F79+F95+F110+F135+F159+F180+F199+F224</f>
        <v>293166200</v>
      </c>
      <c r="G237" s="65">
        <f>G14+G29+G46+G62+G79+G95+G110+G135+G159+G180+G199+G224</f>
        <v>92578800</v>
      </c>
      <c r="H237" s="65">
        <f>H14+H29+H46+H62+H79+H95+H110+H135+H159+H180+H199+H224</f>
        <v>200587400</v>
      </c>
      <c r="I237" s="65">
        <f>I14+I29+I46+I62+I79+I95+I110+I135+I159+I180+I199+I224</f>
        <v>0</v>
      </c>
      <c r="J237" s="65">
        <f>J14+J29+J46+J62+J79+J95+J110+J135+J159+J180+J199+J224</f>
        <v>92578800</v>
      </c>
      <c r="K237" s="65">
        <v>240</v>
      </c>
      <c r="L237" s="65">
        <f t="shared" ref="L237:O237" si="632">L14+L29+L46+L62+L79+L95+L110+L135+L159+L180+L199+L224</f>
        <v>92578800</v>
      </c>
      <c r="M237" s="65">
        <f>M14+M29+M46+M62+M79+M95+M110+M135+M159+M180+M199+M224</f>
        <v>120352440</v>
      </c>
      <c r="N237" s="65">
        <v>0</v>
      </c>
      <c r="O237" s="65">
        <f>O14+O29+O46+O62+O79+O95+O110+O135+O159+O180+O199+O224</f>
        <v>120352440</v>
      </c>
      <c r="P237" s="65">
        <f t="shared" ref="P237:V237" si="633">P14+P30+P47+P63+P80+P95+P111+P136+P159+P180+P200</f>
        <v>0</v>
      </c>
      <c r="Q237" s="65">
        <f>Q14+Q30+Q47+Q63+Q80+Q95+Q111+Q136+Q159+Q180+Q200</f>
        <v>0</v>
      </c>
      <c r="R237" s="65">
        <f t="shared" ref="R237:W237" si="634">R14+R29+R46+R62+R79+R95+R110+R135+R159+R180+R199+R224</f>
        <v>3361737.6</v>
      </c>
      <c r="S237" s="65">
        <v>0</v>
      </c>
      <c r="T237" s="65">
        <f>T14+T29+T46+T62+T79+T95+T110+T135+T159+T180+T199+T224</f>
        <v>3361737.6</v>
      </c>
      <c r="U237" s="65">
        <f>U14+U30+U47+U63+U80+U95+U111+U136+U159+U180+U200</f>
        <v>0</v>
      </c>
      <c r="V237" s="65">
        <f>V14+V30+V47+V63+V80+V95+V111+V136+V159+V180+V200</f>
        <v>0</v>
      </c>
      <c r="W237" s="65">
        <f>W14+W29+W46+W62+W79+W95+W110+W135+W159+W180+W199+W224</f>
        <v>36755742.4</v>
      </c>
      <c r="X237" s="65">
        <v>0</v>
      </c>
      <c r="Y237" s="65">
        <f t="shared" ref="Y237:AD237" si="635">Y14+Y29+Y46+Y62+Y79+Y95+Y110+Y135+Y159+Y180+Y199+Y224</f>
        <v>36755742.4</v>
      </c>
      <c r="Z237" s="65">
        <f t="shared" ref="Z237:AF237" si="636">Z14+Z30+Z47+Z63+Z80+Z95+Z111+Z136+Z159+Z180+Z200</f>
        <v>0</v>
      </c>
      <c r="AA237" s="65">
        <f>AA14+AA30+AA47+AA63+AA80+AA95+AA111+AA136+AA159+AA180+AA200</f>
        <v>0</v>
      </c>
      <c r="AB237" s="65">
        <f>AB14+AB29+AB46+AB62+AB79+AB95+AB110+AB135+AB159+AB180+AB199+AB224</f>
        <v>40117480</v>
      </c>
      <c r="AC237" s="65">
        <v>0</v>
      </c>
      <c r="AD237" s="65">
        <f>AD14+AD29+AD46+AD62+AD79+AD95+AD110+AD135+AD159+AD180+AD199+AD224</f>
        <v>40117480</v>
      </c>
      <c r="AE237" s="65">
        <f>AE14+AE30+AE47+AE63+AE80+AE95+AE111+AE136+AE159+AE180+AE200</f>
        <v>0</v>
      </c>
      <c r="AF237" s="65">
        <f>AF14+AF30+AF47+AF63+AF80+AF95+AF111+AF136+AF159+AF180+AF200</f>
        <v>0</v>
      </c>
    </row>
    <row r="238" s="9" customFormat="1" ht="31.5" customHeight="1" spans="1:32">
      <c r="A238" s="26"/>
      <c r="B238" s="27" t="s">
        <v>35</v>
      </c>
      <c r="C238" s="27" t="s">
        <v>37</v>
      </c>
      <c r="D238" s="27"/>
      <c r="E238" s="65">
        <f t="shared" ref="E238:J238" si="637">E15+E31+E48+E64+E81+E96+E112+E137+E160+E181+E201+E226</f>
        <v>4069</v>
      </c>
      <c r="F238" s="65">
        <f>F15+F31+F48+F64+F81+F96+F112+F137+F160+F181+F201+F226</f>
        <v>3092440</v>
      </c>
      <c r="G238" s="65">
        <f>G15+G31+G48+G64+G81+G96+G112+G137+G160+G181+G201</f>
        <v>0</v>
      </c>
      <c r="H238" s="65">
        <f t="shared" ref="H238:J238" si="638">H15+H31+H48+H64+H81+H96+H112+H137+H160+H181+H201+H226</f>
        <v>2115880</v>
      </c>
      <c r="I238" s="65">
        <f>I15+I31+I48+I64+I81+I96+I112+I137+I160+I181+I201+I226</f>
        <v>976560</v>
      </c>
      <c r="J238" s="65">
        <f>J15+J31+J48+J64+J81+J96+J112+J137+J160+J181+J201+J226</f>
        <v>0</v>
      </c>
      <c r="K238" s="65">
        <f>K15+K31+K48+K64+K81+K96+K112+K137+K160+K181+K201</f>
        <v>0</v>
      </c>
      <c r="L238" s="65">
        <f t="shared" ref="L238:O238" si="639">L15+L31+L48+L64+L81+L96+L112+L137+L160+L181+L201+L226</f>
        <v>0</v>
      </c>
      <c r="M238" s="65">
        <f>M15+M31+M48+M64+M81+M96+M112+M137+M160+M181+M201+M226</f>
        <v>1269528</v>
      </c>
      <c r="N238" s="65">
        <v>0</v>
      </c>
      <c r="O238" s="65">
        <f>O15+O31+O48+O64+O81+O96+O112+O137+O160+O181+O201+O226</f>
        <v>1269528</v>
      </c>
      <c r="P238" s="65">
        <f t="shared" ref="P238:V238" si="640">P15+P31+P48+P64+P81+P96+P112+P137+P160+P181+P201</f>
        <v>0</v>
      </c>
      <c r="Q238" s="65">
        <f>Q15+Q31+Q48+Q64+Q81+Q96+Q112+Q137+Q160+Q181+Q201</f>
        <v>0</v>
      </c>
      <c r="R238" s="65">
        <f t="shared" ref="R238:W238" si="641">R15+R31+R48+R64+R81+R96+R112+R137+R160+R181+R201+R226</f>
        <v>65145.6</v>
      </c>
      <c r="S238" s="65">
        <v>0</v>
      </c>
      <c r="T238" s="65">
        <f>T15+T31+T48+T64+T81+T96+T112+T137+T160+T181+T201+T226</f>
        <v>65145.6</v>
      </c>
      <c r="U238" s="65">
        <f t="shared" ref="U238:AA238" si="642">U15+U31+U48+U64+U81+U96+U112+U137+U160+U181+U201</f>
        <v>0</v>
      </c>
      <c r="V238" s="65">
        <f>V15+V31+V48+V64+V81+V96+V112+V137+V160+V181+V201</f>
        <v>0</v>
      </c>
      <c r="W238" s="65">
        <f>W15+W31+W48+W64+W81+W96+W112+W137+W160+W181+W201+W226</f>
        <v>358030.4</v>
      </c>
      <c r="X238" s="65">
        <v>0</v>
      </c>
      <c r="Y238" s="65">
        <f t="shared" ref="Y238:AD238" si="643">Y15+Y31+Y48+Y64+Y81+Y96+Y112+Y137+Y160+Y181+Y201+Y226</f>
        <v>358030.4</v>
      </c>
      <c r="Z238" s="65">
        <f>Z15+Z31+Z48+Z64+Z81+Z96+Z112+Z137+Z160+Z181+Z201</f>
        <v>0</v>
      </c>
      <c r="AA238" s="65">
        <f>AA15+AA31+AA48+AA64+AA81+AA96+AA112+AA137+AA160+AA181+AA201</f>
        <v>0</v>
      </c>
      <c r="AB238" s="65">
        <f t="shared" ref="AB238:AF238" si="644">AB15+AB31+AB48+AB64+AB81+AB96+AB112+AB137+AB160+AB181+AB201+AB226</f>
        <v>1399736</v>
      </c>
      <c r="AC238" s="65">
        <v>0</v>
      </c>
      <c r="AD238" s="65">
        <f>AD15+AD31+AD48+AD64+AD81+AD96+AD112+AD137+AD160+AD181+AD201+AD226</f>
        <v>423176</v>
      </c>
      <c r="AE238" s="65">
        <v>240</v>
      </c>
      <c r="AF238" s="65">
        <f>AF15+AF31+AF48+AF64+AF81+AF96+AF112+AF137+AF160+AF181+AF201+AF226</f>
        <v>976560</v>
      </c>
    </row>
    <row r="239" s="9" customFormat="1" ht="24.6" customHeight="1" spans="1:32">
      <c r="A239" s="26"/>
      <c r="B239" s="27" t="s">
        <v>35</v>
      </c>
      <c r="C239" s="27" t="s">
        <v>38</v>
      </c>
      <c r="D239" s="27"/>
      <c r="E239" s="65">
        <f t="shared" ref="E239:M239" si="645">E16+E32+E49+E65+E82+E97+E113+E138+E161+E182+E202+E227</f>
        <v>8036</v>
      </c>
      <c r="F239" s="65">
        <f>F16+F32+F49+F65+F82+F97+F113+F138+F161+F182+F202+F227</f>
        <v>6107360</v>
      </c>
      <c r="G239" s="65">
        <f>G16+G32+G49+G65+G82+G97+G113+G138+G161+G182+G202+G227</f>
        <v>0</v>
      </c>
      <c r="H239" s="65">
        <f>H16+H32+H49+H65+H82+H97+H113+H138+H161+H182+H202+H227</f>
        <v>4178720</v>
      </c>
      <c r="I239" s="65">
        <f>I16+I32+I49+I65+I82+I97+I113+I138+I161+I182+I202+I227</f>
        <v>1928640</v>
      </c>
      <c r="J239" s="65">
        <f>J16+J32+J49+J65+J82+J97+J113+J138+J161+J182+J202+J227</f>
        <v>0</v>
      </c>
      <c r="K239" s="65">
        <f>K16+K32+K49+K65+K82+K97+K113+K138+K161+K182+K202+K227</f>
        <v>0</v>
      </c>
      <c r="L239" s="65">
        <f>L16+L32+L49+L65+L82+L97+L113+L138+L161+L182+L202+L227</f>
        <v>0</v>
      </c>
      <c r="M239" s="65">
        <f>M16+M32+M49+M65+M82+M97+M113+M138+M161+M182+M202+M227</f>
        <v>2507232</v>
      </c>
      <c r="N239" s="65">
        <v>0</v>
      </c>
      <c r="O239" s="65">
        <f t="shared" ref="O239:T239" si="646">O16+O32+O49+O65+O82+O97+O113+O138+O161+O182+O202+O227</f>
        <v>2507232</v>
      </c>
      <c r="P239" s="65">
        <f t="shared" ref="P239:V239" si="647">P16+P32+P49+P65+P82+P97+P113+P139+P161+P182+P202</f>
        <v>0</v>
      </c>
      <c r="Q239" s="65">
        <f>Q16+Q32+Q49+Q65+Q82+Q97+Q113+Q139+Q161+Q182+Q202</f>
        <v>0</v>
      </c>
      <c r="R239" s="65">
        <f>R16+R32+R49+R65+R82+R97+R113+R138+R161+R182+R202+R227</f>
        <v>37190.4</v>
      </c>
      <c r="S239" s="65">
        <v>0</v>
      </c>
      <c r="T239" s="65">
        <f>T16+T32+T49+T65+T82+T97+T113+T138+T161+T182+T202+T227</f>
        <v>37190.4</v>
      </c>
      <c r="U239" s="65">
        <f t="shared" ref="U239:AA239" si="648">U16+U32+U49+U65+U82+U97+U113+U139+U161+U182+U202</f>
        <v>0</v>
      </c>
      <c r="V239" s="65">
        <f>V16+V32+V49+V65+V82+V97+V113+V139+V161+V182+V202</f>
        <v>0</v>
      </c>
      <c r="W239" s="65">
        <f t="shared" ref="W239:AB239" si="649">W16+W32+W49+W65+W82+W97+W113+W138+W161+W182+W202+W227</f>
        <v>798553.6</v>
      </c>
      <c r="X239" s="65">
        <v>0</v>
      </c>
      <c r="Y239" s="65">
        <f t="shared" ref="Y239:AD239" si="650">Y16+Y32+Y49+Y65+Y82+Y97+Y113+Y138+Y161+Y182+Y202+Y227</f>
        <v>798553.6</v>
      </c>
      <c r="Z239" s="65">
        <f>Z16+Z32+Z49+Z65+Z82+Z97+Z113+Z139+Z161+Z182+Z202</f>
        <v>0</v>
      </c>
      <c r="AA239" s="65">
        <f>AA16+AA32+AA49+AA65+AA82+AA97+AA113+AA139+AA161+AA182+AA202</f>
        <v>0</v>
      </c>
      <c r="AB239" s="65">
        <f t="shared" ref="AB239:AF239" si="651">AB16+AB32+AB49+AB65+AB82+AB97+AB113+AB138+AB161+AB182+AB202+AB227</f>
        <v>2764384</v>
      </c>
      <c r="AC239" s="65">
        <v>0</v>
      </c>
      <c r="AD239" s="65">
        <f>AD16+AD32+AD49+AD65+AD82+AD97+AD113+AD138+AD161+AD182+AD202+AD227</f>
        <v>835744</v>
      </c>
      <c r="AE239" s="65">
        <v>240</v>
      </c>
      <c r="AF239" s="65">
        <f>AF16+AF32+AF49+AF65+AF82+AF97+AF113+AF138+AF161+AF182+AF202+AF227</f>
        <v>1928640</v>
      </c>
    </row>
    <row r="240" s="9" customFormat="1" ht="31.5" customHeight="1" spans="1:32">
      <c r="A240" s="26"/>
      <c r="B240" s="27" t="s">
        <v>35</v>
      </c>
      <c r="C240" s="27" t="s">
        <v>40</v>
      </c>
      <c r="D240" s="27"/>
      <c r="E240" s="65">
        <f t="shared" ref="E240:J240" si="652">E18+E33+E50+E66+E83+E98+E114+E140+E162+E183+E203+E228</f>
        <v>199292</v>
      </c>
      <c r="F240" s="65">
        <f>F18+F33+F50+F66+F83+F98+F114+F140+F162+F183+F203+F228</f>
        <v>151461920</v>
      </c>
      <c r="G240" s="65">
        <f>G18+G33+G50+G66+G83+G98+G114+G140+G162+G183+G203+G228</f>
        <v>47830080</v>
      </c>
      <c r="H240" s="65">
        <f>H18+H33+H50+H66+H83+H98+H114+H140+H162+H183+H203+H228</f>
        <v>103631840</v>
      </c>
      <c r="I240" s="65">
        <f>I18+I33+I50+I66+I83+I98+I114+I140+I162+I183+I203+I228</f>
        <v>0</v>
      </c>
      <c r="J240" s="65">
        <f>J18+J33+J50+J66+J83+J98+J114+J140+J162+J183+J203+J228</f>
        <v>47830080</v>
      </c>
      <c r="K240" s="65">
        <v>240</v>
      </c>
      <c r="L240" s="65">
        <f t="shared" ref="L240:O240" si="653">L18+L33+L50+L66+L83+L98+L114+L140+L162+L183+L203+L228</f>
        <v>47830080</v>
      </c>
      <c r="M240" s="65">
        <f>M18+M33+M50+M66+M83+M98+M114+M140+M162+M183+M203+M228</f>
        <v>62179104</v>
      </c>
      <c r="N240" s="65">
        <v>0</v>
      </c>
      <c r="O240" s="65">
        <f>O18+O33+O50+O66+O83+O98+O114+O140+O162+O183+O203+O228</f>
        <v>62179104</v>
      </c>
      <c r="P240" s="65">
        <f t="shared" ref="P240:V240" si="654">P18+P34+P51+P67+P84+P98+P114+P141+P162+P183+P203</f>
        <v>0</v>
      </c>
      <c r="Q240" s="65">
        <f>Q18+Q34+Q51+Q67+Q84+Q98+Q114+Q141+Q162+Q183+Q203</f>
        <v>0</v>
      </c>
      <c r="R240" s="65">
        <f t="shared" ref="R240:W240" si="655">R18+R33+R50+R66+R83+R98+R114+R140+R162+R183+R203+R228</f>
        <v>2023382.4</v>
      </c>
      <c r="S240" s="65">
        <v>0</v>
      </c>
      <c r="T240" s="65">
        <f>T18+T33+T50+T66+T83+T98+T114+T140+T162+T183+T203+T228</f>
        <v>2023382.4</v>
      </c>
      <c r="U240" s="65">
        <f t="shared" ref="U240:AA240" si="656">U18+U34+U51+U67+U84+U98+U114+U141+U162+U183+U203</f>
        <v>0</v>
      </c>
      <c r="V240" s="65">
        <f>V18+V34+V51+V67+V84+V98+V114+V141+V162+V183+V203</f>
        <v>0</v>
      </c>
      <c r="W240" s="65">
        <f>W18+W33+W50+W66+W83+W98+W114+W140+W162+W183+W203+W228</f>
        <v>18702985.6</v>
      </c>
      <c r="X240" s="65">
        <v>0</v>
      </c>
      <c r="Y240" s="65">
        <f t="shared" ref="Y240:AD240" si="657">Y18+Y33+Y50+Y66+Y83+Y98+Y114+Y140+Y162+Y183+Y203+Y228</f>
        <v>18702985.6</v>
      </c>
      <c r="Z240" s="65">
        <f>Z18+Z34+Z51+Z67+Z84+Z98+Z114+Z141+Z162+Z183+Z203</f>
        <v>0</v>
      </c>
      <c r="AA240" s="65">
        <f>AA18+AA34+AA51+AA67+AA84+AA98+AA114+AA141+AA162+AA183+AA203</f>
        <v>0</v>
      </c>
      <c r="AB240" s="65">
        <f t="shared" ref="AB240:AF240" si="658">AB18+AB33+AB50+AB66+AB83+AB98+AB114+AB140+AB162+AB183+AB203+AB228</f>
        <v>20726368</v>
      </c>
      <c r="AC240" s="65">
        <v>0</v>
      </c>
      <c r="AD240" s="65">
        <f>AD18+AD33+AD50+AD66+AD83+AD98+AD114+AD140+AD162+AD183+AD203+AD228</f>
        <v>20726368</v>
      </c>
      <c r="AE240" s="65">
        <v>0</v>
      </c>
      <c r="AF240" s="65">
        <f>AF18+AF33+AF50+AF66+AF83+AF98+AF114+AF140+AF162+AF183+AF203+AF228</f>
        <v>0</v>
      </c>
    </row>
    <row r="241" ht="30.75" customHeight="1" spans="1:32">
      <c r="A241" s="26"/>
      <c r="B241" s="27" t="s">
        <v>35</v>
      </c>
      <c r="C241" s="27" t="s">
        <v>46</v>
      </c>
      <c r="D241" s="27"/>
      <c r="E241" s="65">
        <f t="shared" ref="E241:M241" si="659">E35+E68+E142+E184+E204</f>
        <v>57</v>
      </c>
      <c r="F241" s="65">
        <f>F35+F68++F142+F184+F204</f>
        <v>43320</v>
      </c>
      <c r="G241" s="65">
        <f t="shared" ref="G241:M241" si="660">G35+G68+G142+G184+G204</f>
        <v>0</v>
      </c>
      <c r="H241" s="65">
        <f>H35+H68+H142+H184+H204</f>
        <v>29640</v>
      </c>
      <c r="I241" s="65">
        <f>I35+I68+I142+I184+I204</f>
        <v>13680</v>
      </c>
      <c r="J241" s="65">
        <f>J35+J68+J142+J184+J204</f>
        <v>0</v>
      </c>
      <c r="K241" s="65">
        <f>K35+K68+K142+K184+K204</f>
        <v>0</v>
      </c>
      <c r="L241" s="65">
        <f>L35+L68+L142+L184+L204</f>
        <v>0</v>
      </c>
      <c r="M241" s="65">
        <f>M35+M68+M142+M184+M204</f>
        <v>17784</v>
      </c>
      <c r="N241" s="65">
        <v>0</v>
      </c>
      <c r="O241" s="65">
        <f t="shared" ref="O241:W241" si="661">O35+O68+O142+O184+O204</f>
        <v>17784</v>
      </c>
      <c r="P241" s="65">
        <f>P35+P68+P142+P184+P204</f>
        <v>0</v>
      </c>
      <c r="Q241" s="65">
        <f>Q35+Q68+Q142+Q184+Q204</f>
        <v>0</v>
      </c>
      <c r="R241" s="65">
        <f>R35+R68+R142+R184+R204</f>
        <v>0</v>
      </c>
      <c r="S241" s="65">
        <f>S35+S68+S142+S184+S204</f>
        <v>0</v>
      </c>
      <c r="T241" s="65">
        <f>T35+T68+T142+T184+T204</f>
        <v>0</v>
      </c>
      <c r="U241" s="65">
        <f>U35+U68+U142+U184+U204</f>
        <v>0</v>
      </c>
      <c r="V241" s="65">
        <f>V35+V68+V142+V184+V204</f>
        <v>0</v>
      </c>
      <c r="W241" s="65">
        <f>W35+W68+W142+W184+W204</f>
        <v>5928</v>
      </c>
      <c r="X241" s="65">
        <v>0</v>
      </c>
      <c r="Y241" s="65">
        <f t="shared" ref="Y241:AB241" si="662">Y35+Y68+Y142+Y184+Y204</f>
        <v>5928</v>
      </c>
      <c r="Z241" s="65">
        <f>Z35+Z68+Z142+Z184+Z204</f>
        <v>0</v>
      </c>
      <c r="AA241" s="65">
        <f>AA35+AA68+AA142+AA184+AA204</f>
        <v>0</v>
      </c>
      <c r="AB241" s="65">
        <f>AB35+AB68+AB142+AB184+AB204</f>
        <v>19608</v>
      </c>
      <c r="AC241" s="65">
        <v>0</v>
      </c>
      <c r="AD241" s="65">
        <f>AD35+AD68+AD142+AD184+AD204</f>
        <v>5928</v>
      </c>
      <c r="AE241" s="65">
        <v>240</v>
      </c>
      <c r="AF241" s="65">
        <f>AF35+AF68+AF142+AF184+AF204</f>
        <v>13680</v>
      </c>
    </row>
    <row r="242" s="9" customFormat="1" ht="24.6" customHeight="1" spans="1:32">
      <c r="A242" s="26"/>
      <c r="B242" s="24" t="s">
        <v>55</v>
      </c>
      <c r="C242" s="24"/>
      <c r="D242" s="24"/>
      <c r="E242" s="65">
        <f t="shared" ref="E242:J242" si="663">E243+E244+E245+E246+E247+E248</f>
        <v>1645379</v>
      </c>
      <c r="F242" s="65">
        <f>F243+F244+F245+F246+F247+F248</f>
        <v>1250488040</v>
      </c>
      <c r="G242" s="65">
        <f>G243+G244+G245+G246+G247+G248</f>
        <v>387646560</v>
      </c>
      <c r="H242" s="65">
        <f>H243+H244+H245+H246+H247+H248</f>
        <v>855597080</v>
      </c>
      <c r="I242" s="65">
        <f>I243+I244+I245+I246+I247+I248</f>
        <v>7244400</v>
      </c>
      <c r="J242" s="65">
        <f>J243+J244+J245+J246+J247+J248</f>
        <v>387646560</v>
      </c>
      <c r="K242" s="65" t="s">
        <v>33</v>
      </c>
      <c r="L242" s="65">
        <f t="shared" ref="L242:R242" si="664">L243+L244+L245+L246+L247+L248</f>
        <v>387646560</v>
      </c>
      <c r="M242" s="65">
        <f>M243+M244+M245+M246+M247+M248</f>
        <v>513358248</v>
      </c>
      <c r="N242" s="65" t="s">
        <v>33</v>
      </c>
      <c r="O242" s="65">
        <f t="shared" ref="O242:R242" si="665">O243+O244+O245+O246+O247+O248</f>
        <v>513358248</v>
      </c>
      <c r="P242" s="65">
        <f>P243+P244+P245+P246+P247+P248</f>
        <v>0</v>
      </c>
      <c r="Q242" s="65">
        <f>Q243+Q244+Q245+Q246+Q247+Q248</f>
        <v>0</v>
      </c>
      <c r="R242" s="65">
        <f>R243+R244+R245+R246+R247+R248</f>
        <v>21906081.6</v>
      </c>
      <c r="S242" s="65" t="s">
        <v>33</v>
      </c>
      <c r="T242" s="65">
        <f t="shared" ref="T242:W242" si="666">T243+T244+T245+T246+T247+T248</f>
        <v>21906081.6</v>
      </c>
      <c r="U242" s="65">
        <f>U243+U244+U245+U246+U247+U248</f>
        <v>0</v>
      </c>
      <c r="V242" s="65">
        <f>V243+V244+V245+V246+V247+V248</f>
        <v>0</v>
      </c>
      <c r="W242" s="65">
        <f>W243+W244+W245+W246+W247+W248</f>
        <v>149213334.4</v>
      </c>
      <c r="X242" s="65" t="s">
        <v>33</v>
      </c>
      <c r="Y242" s="65">
        <f t="shared" ref="Y242:AB242" si="667">Y243+Y244+Y245+Y246+Y247+Y248</f>
        <v>149213334.4</v>
      </c>
      <c r="Z242" s="65">
        <f>Z243+Z244+Z245+Z246+Z247+Z248</f>
        <v>0</v>
      </c>
      <c r="AA242" s="65">
        <f>AA243+AA244+AA245+AA246+AA247+AA248</f>
        <v>0</v>
      </c>
      <c r="AB242" s="65">
        <f>AB243+AB244+AB245+AB246+AB247+AB248</f>
        <v>178363816</v>
      </c>
      <c r="AC242" s="65" t="s">
        <v>33</v>
      </c>
      <c r="AD242" s="65">
        <f>AD243+AD244+AD245+AD246+AD247+AD248</f>
        <v>171119416</v>
      </c>
      <c r="AE242" s="65" t="s">
        <v>33</v>
      </c>
      <c r="AF242" s="65">
        <f>AF243+AF244+AF245+AF246+AF247+AF248</f>
        <v>7244400</v>
      </c>
    </row>
    <row r="243" s="9" customFormat="1" ht="15" customHeight="1" spans="1:32">
      <c r="A243" s="26"/>
      <c r="B243" s="27"/>
      <c r="C243" s="27" t="s">
        <v>56</v>
      </c>
      <c r="D243" s="27"/>
      <c r="E243" s="65">
        <f t="shared" ref="E243:J243" si="668">E117+E144+E165+E186+E206</f>
        <v>1615194</v>
      </c>
      <c r="F243" s="65">
        <f>F117+F144+F165+F186+F206</f>
        <v>1227547440</v>
      </c>
      <c r="G243" s="65">
        <f>G117+G144+G165+G186+G206</f>
        <v>387646560</v>
      </c>
      <c r="H243" s="65">
        <f>H117+H144+H165+H186+H206</f>
        <v>839900880</v>
      </c>
      <c r="I243" s="65">
        <f>I117+I144+I165+I186+I206</f>
        <v>0</v>
      </c>
      <c r="J243" s="65">
        <f>J117+J144+J165+J186+J206</f>
        <v>387646560</v>
      </c>
      <c r="K243" s="65">
        <v>240</v>
      </c>
      <c r="L243" s="65">
        <f t="shared" ref="L243:O243" si="669">L117+L144+L165+L186+L206</f>
        <v>387646560</v>
      </c>
      <c r="M243" s="65">
        <f>M117+M144+M165+M186+M206</f>
        <v>503940528</v>
      </c>
      <c r="N243" s="65">
        <v>0</v>
      </c>
      <c r="O243" s="65">
        <f>O117+O144+O165+O186+O206</f>
        <v>503940528</v>
      </c>
      <c r="P243" s="65">
        <f t="shared" ref="P243:V243" si="670">P118+P144+P166+P187+P206</f>
        <v>0</v>
      </c>
      <c r="Q243" s="65">
        <f>Q118+Q144+Q166+Q187+Q206</f>
        <v>0</v>
      </c>
      <c r="R243" s="65">
        <f t="shared" ref="R243:W243" si="671">R117+R144+R165+R186+R206</f>
        <v>21388972.8</v>
      </c>
      <c r="S243" s="65">
        <v>0</v>
      </c>
      <c r="T243" s="65">
        <f>T117+T144+T165+T186+T206</f>
        <v>21388972.8</v>
      </c>
      <c r="U243" s="65">
        <f t="shared" ref="U243:AA243" si="672">U118+U144+U166+U187+U206</f>
        <v>0</v>
      </c>
      <c r="V243" s="65">
        <f>V118+V144+V166+V187+V206</f>
        <v>0</v>
      </c>
      <c r="W243" s="65">
        <f>W117+W144+W165+W186+W206</f>
        <v>146591203.2</v>
      </c>
      <c r="X243" s="65">
        <v>0</v>
      </c>
      <c r="Y243" s="65">
        <f t="shared" ref="Y243:AD243" si="673">Y117+Y144+Y165+Y186+Y206</f>
        <v>146591203.2</v>
      </c>
      <c r="Z243" s="65">
        <f>Z118+Z144+Z166+Z187+Z206</f>
        <v>0</v>
      </c>
      <c r="AA243" s="65">
        <f>AA118+AA144+AA166+AA187+AA206</f>
        <v>0</v>
      </c>
      <c r="AB243" s="65">
        <f t="shared" ref="AB243:AF243" si="674">AB117+AB144+AB165+AB186+AB206</f>
        <v>167980176</v>
      </c>
      <c r="AC243" s="65">
        <v>0</v>
      </c>
      <c r="AD243" s="65">
        <f>AD117+AD144+AD165+AD186+AD206</f>
        <v>167980176</v>
      </c>
      <c r="AE243" s="65">
        <v>0</v>
      </c>
      <c r="AF243" s="65">
        <f>AF117+AF144+AF165+AF186+AF206</f>
        <v>0</v>
      </c>
    </row>
    <row r="244" s="9" customFormat="1" ht="24.6" customHeight="1" spans="1:32">
      <c r="A244" s="26"/>
      <c r="B244" s="27" t="s">
        <v>35</v>
      </c>
      <c r="C244" s="27" t="s">
        <v>58</v>
      </c>
      <c r="D244" s="27"/>
      <c r="E244" s="65">
        <f t="shared" ref="E244:J244" si="675">E119+E121+E145+E167+E188+E207</f>
        <v>3022</v>
      </c>
      <c r="F244" s="65">
        <f>F119+F121+F145+F167+F188+F207</f>
        <v>2296720</v>
      </c>
      <c r="G244" s="65">
        <f>G119+G145+G167+G188+G207</f>
        <v>0</v>
      </c>
      <c r="H244" s="65">
        <f t="shared" ref="H244:J244" si="676">H119+H121+H145+H167+H188+H207</f>
        <v>1571440</v>
      </c>
      <c r="I244" s="65">
        <f>I119+I121+I145+I167+I188+I207</f>
        <v>725280</v>
      </c>
      <c r="J244" s="65">
        <f>J119+J121+J145+J167+J188+J207</f>
        <v>0</v>
      </c>
      <c r="K244" s="65">
        <f>K119+K145+K167+K188+K207</f>
        <v>0</v>
      </c>
      <c r="L244" s="65">
        <f t="shared" ref="L244:O244" si="677">L119+L121+L145+L167+L188+L207</f>
        <v>0</v>
      </c>
      <c r="M244" s="65">
        <f>M119+M121+M145+M167+M188+M207</f>
        <v>942864</v>
      </c>
      <c r="N244" s="65">
        <v>0</v>
      </c>
      <c r="O244" s="65">
        <f>O119+O121+O145+O167+O188+O207</f>
        <v>942864</v>
      </c>
      <c r="P244" s="65">
        <f t="shared" ref="P244:V244" si="678">P119+P145+P167+P188+P207</f>
        <v>0</v>
      </c>
      <c r="Q244" s="65">
        <f>Q119+Q145+Q167+Q188+Q207</f>
        <v>0</v>
      </c>
      <c r="R244" s="65">
        <f t="shared" ref="R244:W244" si="679">R119+R121+R145+R167+R188+R207</f>
        <v>44740.8</v>
      </c>
      <c r="S244" s="65">
        <v>0</v>
      </c>
      <c r="T244" s="65">
        <f>T119+T121+T145+T167+T188+T207</f>
        <v>44740.8</v>
      </c>
      <c r="U244" s="65">
        <f t="shared" ref="U244:AA244" si="680">U119+U145+U167+U188+U207</f>
        <v>0</v>
      </c>
      <c r="V244" s="65">
        <f>V119+V145+V167+V188+V207</f>
        <v>0</v>
      </c>
      <c r="W244" s="65">
        <f>W119+W121+W145+W167+W188+W207</f>
        <v>269547.2</v>
      </c>
      <c r="X244" s="65">
        <v>0</v>
      </c>
      <c r="Y244" s="65">
        <f t="shared" ref="Y244:AD244" si="681">Y119+Y121+Y145+Y167+Y188+Y207</f>
        <v>269547.2</v>
      </c>
      <c r="Z244" s="65">
        <f>Z119+Z145+Z167+Z188+Z207</f>
        <v>0</v>
      </c>
      <c r="AA244" s="65">
        <f>AA119+AA145+AA167+AA188+AA207</f>
        <v>0</v>
      </c>
      <c r="AB244" s="65">
        <f t="shared" ref="AB244:AF244" si="682">AB119+AB121+AB145+AB167+AB188+AB207</f>
        <v>1039568</v>
      </c>
      <c r="AC244" s="65">
        <v>0</v>
      </c>
      <c r="AD244" s="65">
        <f>AD119+AD121+AD145+AD167+AD188+AD207</f>
        <v>314288</v>
      </c>
      <c r="AE244" s="65">
        <v>240</v>
      </c>
      <c r="AF244" s="65">
        <f>AF119+AF121+AF145+AF167+AF188+AF207</f>
        <v>725280</v>
      </c>
    </row>
    <row r="245" s="9" customFormat="1" ht="30.75" customHeight="1" spans="1:32">
      <c r="A245" s="26"/>
      <c r="B245" s="27"/>
      <c r="C245" s="27" t="s">
        <v>81</v>
      </c>
      <c r="D245" s="27"/>
      <c r="E245" s="65">
        <f t="shared" ref="E245:J245" si="683">E166</f>
        <v>2000</v>
      </c>
      <c r="F245" s="65">
        <f>F166</f>
        <v>1520000</v>
      </c>
      <c r="G245" s="65">
        <f>G166</f>
        <v>0</v>
      </c>
      <c r="H245" s="65">
        <f>H166</f>
        <v>1040000</v>
      </c>
      <c r="I245" s="65">
        <f>I166</f>
        <v>480000</v>
      </c>
      <c r="J245" s="65">
        <f>J166</f>
        <v>0</v>
      </c>
      <c r="K245" s="65">
        <f>K120+K208</f>
        <v>0</v>
      </c>
      <c r="L245" s="65">
        <f t="shared" ref="L245:O245" si="684">L166</f>
        <v>0</v>
      </c>
      <c r="M245" s="65">
        <f>M166</f>
        <v>624000</v>
      </c>
      <c r="N245" s="65">
        <v>0</v>
      </c>
      <c r="O245" s="65">
        <f>O166</f>
        <v>624000</v>
      </c>
      <c r="P245" s="65">
        <f t="shared" ref="P245:S245" si="685">P120+P208</f>
        <v>0</v>
      </c>
      <c r="Q245" s="65">
        <f>Q120+Q208</f>
        <v>0</v>
      </c>
      <c r="R245" s="65">
        <f t="shared" ref="R245:W245" si="686">R166</f>
        <v>124800</v>
      </c>
      <c r="S245" s="65">
        <f>S120+S208</f>
        <v>0</v>
      </c>
      <c r="T245" s="65">
        <f>T166</f>
        <v>124800</v>
      </c>
      <c r="U245" s="65">
        <f t="shared" ref="U245:AA245" si="687">U120+U208</f>
        <v>0</v>
      </c>
      <c r="V245" s="65">
        <f>V120+V208</f>
        <v>0</v>
      </c>
      <c r="W245" s="65">
        <f>W166</f>
        <v>83200</v>
      </c>
      <c r="X245" s="65">
        <v>0</v>
      </c>
      <c r="Y245" s="65">
        <f t="shared" ref="Y245:AD245" si="688">Y166</f>
        <v>83200</v>
      </c>
      <c r="Z245" s="65">
        <f>Z120+Z208</f>
        <v>0</v>
      </c>
      <c r="AA245" s="65">
        <f>AA120+AA208</f>
        <v>0</v>
      </c>
      <c r="AB245" s="65">
        <f t="shared" ref="AB245:AF245" si="689">AB166</f>
        <v>688000</v>
      </c>
      <c r="AC245" s="65">
        <v>0</v>
      </c>
      <c r="AD245" s="65">
        <f>AD166</f>
        <v>208000</v>
      </c>
      <c r="AE245" s="65">
        <v>240</v>
      </c>
      <c r="AF245" s="65">
        <f>AF166</f>
        <v>480000</v>
      </c>
    </row>
    <row r="246" s="9" customFormat="1" ht="34.5" customHeight="1" spans="1:32">
      <c r="A246" s="26"/>
      <c r="B246" s="27" t="s">
        <v>35</v>
      </c>
      <c r="C246" s="27" t="s">
        <v>78</v>
      </c>
      <c r="D246" s="27"/>
      <c r="E246" s="65">
        <f t="shared" ref="E246:J246" si="690">E209</f>
        <v>3</v>
      </c>
      <c r="F246" s="65">
        <f>F209</f>
        <v>2280</v>
      </c>
      <c r="G246" s="65">
        <f>G121+G209</f>
        <v>0</v>
      </c>
      <c r="H246" s="65">
        <f t="shared" ref="H246:J246" si="691">H209</f>
        <v>1560</v>
      </c>
      <c r="I246" s="65">
        <f>I209</f>
        <v>720</v>
      </c>
      <c r="J246" s="65">
        <f>J209</f>
        <v>0</v>
      </c>
      <c r="K246" s="65">
        <f>K121+K209</f>
        <v>0</v>
      </c>
      <c r="L246" s="65">
        <f t="shared" ref="L246:O246" si="692">L209</f>
        <v>0</v>
      </c>
      <c r="M246" s="65">
        <f>M209</f>
        <v>936</v>
      </c>
      <c r="N246" s="65">
        <v>0</v>
      </c>
      <c r="O246" s="65">
        <f>O209</f>
        <v>936</v>
      </c>
      <c r="P246" s="65">
        <f t="shared" ref="P246:S246" si="693">P121+P209</f>
        <v>0</v>
      </c>
      <c r="Q246" s="65">
        <f>Q121+Q209</f>
        <v>0</v>
      </c>
      <c r="R246" s="65">
        <f t="shared" ref="R246:W246" si="694">R209</f>
        <v>0</v>
      </c>
      <c r="S246" s="65">
        <f>S121+S209</f>
        <v>0</v>
      </c>
      <c r="T246" s="65">
        <f>T209</f>
        <v>0</v>
      </c>
      <c r="U246" s="65">
        <f t="shared" ref="U246:AA246" si="695">U121+U209</f>
        <v>0</v>
      </c>
      <c r="V246" s="65">
        <f>V121+V209</f>
        <v>0</v>
      </c>
      <c r="W246" s="65">
        <f>W209</f>
        <v>312</v>
      </c>
      <c r="X246" s="65">
        <v>0</v>
      </c>
      <c r="Y246" s="65">
        <f t="shared" ref="Y246:AD246" si="696">Y209</f>
        <v>312</v>
      </c>
      <c r="Z246" s="65">
        <f>Z121+Z209</f>
        <v>0</v>
      </c>
      <c r="AA246" s="65">
        <f>AA121+AA209</f>
        <v>0</v>
      </c>
      <c r="AB246" s="65">
        <f t="shared" ref="AB246:AF246" si="697">AB209</f>
        <v>1032</v>
      </c>
      <c r="AC246" s="65">
        <v>0</v>
      </c>
      <c r="AD246" s="65">
        <f>AD209</f>
        <v>312</v>
      </c>
      <c r="AE246" s="65">
        <v>240</v>
      </c>
      <c r="AF246" s="65">
        <f>AF209</f>
        <v>720</v>
      </c>
    </row>
    <row r="247" s="9" customFormat="1" ht="33.75" customHeight="1" spans="1:32">
      <c r="A247" s="26"/>
      <c r="B247" s="27" t="s">
        <v>35</v>
      </c>
      <c r="C247" s="27" t="s">
        <v>61</v>
      </c>
      <c r="D247" s="27"/>
      <c r="E247" s="65">
        <f t="shared" ref="E247:J247" si="698">E122+E146+E168+E189+E208+E210</f>
        <v>11734</v>
      </c>
      <c r="F247" s="65">
        <f>F122+F146+F168+F189+F208+F210</f>
        <v>8917840</v>
      </c>
      <c r="G247" s="65">
        <f>G122+G146+G168+G189+G210</f>
        <v>0</v>
      </c>
      <c r="H247" s="65">
        <f t="shared" ref="H247:J247" si="699">H122+H146+H168+H189+H208+H210</f>
        <v>6101680</v>
      </c>
      <c r="I247" s="65">
        <f>I122+I146+I168+I189+I208+I210</f>
        <v>2816160</v>
      </c>
      <c r="J247" s="65">
        <f>J122+J146+J168+J189+J208+J210</f>
        <v>0</v>
      </c>
      <c r="K247" s="65">
        <f>K122+K146+K168+K189+K210</f>
        <v>0</v>
      </c>
      <c r="L247" s="65">
        <f t="shared" ref="L247:O247" si="700">L122+L146+L168+L189+L208+L210</f>
        <v>0</v>
      </c>
      <c r="M247" s="65">
        <f>M122+M146+M168+M189+M208+M210</f>
        <v>3661008</v>
      </c>
      <c r="N247" s="65">
        <v>0</v>
      </c>
      <c r="O247" s="65">
        <f>O122+O146+O168+O189+O208+O210</f>
        <v>3661008</v>
      </c>
      <c r="P247" s="65">
        <f t="shared" ref="P247:V247" si="701">P122+P146+P168+P189+P210</f>
        <v>0</v>
      </c>
      <c r="Q247" s="65">
        <f>Q122+Q146+Q168+Q189+Q210</f>
        <v>0</v>
      </c>
      <c r="R247" s="65">
        <f t="shared" ref="R247:W247" si="702">R122+R146+R168+R189+R208+R210</f>
        <v>101088</v>
      </c>
      <c r="S247" s="65">
        <v>0</v>
      </c>
      <c r="T247" s="65">
        <f>T122+T146+T168+T189+T208+T210</f>
        <v>101088</v>
      </c>
      <c r="U247" s="65">
        <f t="shared" ref="U247:AA247" si="703">U122+U146+U168+U189+U210</f>
        <v>0</v>
      </c>
      <c r="V247" s="65">
        <f>V122+V146+V168+V189+V210</f>
        <v>0</v>
      </c>
      <c r="W247" s="65">
        <f>W122+W146+W168+W189+W208+W210</f>
        <v>1119248</v>
      </c>
      <c r="X247" s="65">
        <v>0</v>
      </c>
      <c r="Y247" s="65">
        <f t="shared" ref="Y247:AD247" si="704">Y122+Y146+Y168+Y189+Y208+Y210</f>
        <v>1119248</v>
      </c>
      <c r="Z247" s="65">
        <f>Z122+Z146+Z168+Z189+Z210</f>
        <v>0</v>
      </c>
      <c r="AA247" s="65">
        <f>AA122+AA146+AA168+AA189+AA210</f>
        <v>0</v>
      </c>
      <c r="AB247" s="65">
        <f t="shared" ref="AB247:AF247" si="705">AB122+AB146+AB168+AB189+AB208+AB210</f>
        <v>4036496</v>
      </c>
      <c r="AC247" s="65">
        <v>0</v>
      </c>
      <c r="AD247" s="65">
        <f>AD122+AD146+AD168+AD189+AD208+AD210</f>
        <v>1220336</v>
      </c>
      <c r="AE247" s="65">
        <v>240</v>
      </c>
      <c r="AF247" s="65">
        <f>AF122+AF146+AF168+AF189+AF208+AF210</f>
        <v>2816160</v>
      </c>
    </row>
    <row r="248" ht="24.6" customHeight="1" spans="1:32">
      <c r="A248" s="26"/>
      <c r="B248" s="27"/>
      <c r="C248" s="27" t="s">
        <v>62</v>
      </c>
      <c r="D248" s="27"/>
      <c r="E248" s="65">
        <f t="shared" ref="E248:M248" si="706">E123+E147+E170+E190+E211</f>
        <v>13426</v>
      </c>
      <c r="F248" s="65">
        <f>F123+F147+F170+F190+F211</f>
        <v>10203760</v>
      </c>
      <c r="G248" s="65">
        <f>G123+G147+G170+G190+G211</f>
        <v>0</v>
      </c>
      <c r="H248" s="65">
        <f>H123+H147+H170+H190+H211</f>
        <v>6981520</v>
      </c>
      <c r="I248" s="65">
        <f>I123+I147+I170+I190+I211</f>
        <v>3222240</v>
      </c>
      <c r="J248" s="65">
        <f>J123+J147+J170+J190+J211</f>
        <v>0</v>
      </c>
      <c r="K248" s="65">
        <f>K123+K147+K170+K190+K211</f>
        <v>0</v>
      </c>
      <c r="L248" s="65">
        <f>L123+L147+L170+L190+L211</f>
        <v>0</v>
      </c>
      <c r="M248" s="65">
        <f>M123+M147+M170+M190+M211</f>
        <v>4188912</v>
      </c>
      <c r="N248" s="65">
        <v>0</v>
      </c>
      <c r="O248" s="65">
        <f t="shared" ref="O248:R248" si="707">O123+O147+O170+O190+O211</f>
        <v>4188912</v>
      </c>
      <c r="P248" s="65">
        <f>P123+P147+P170+P190+P211</f>
        <v>0</v>
      </c>
      <c r="Q248" s="65">
        <f>Q123+Q147+Q170+Q190+Q211</f>
        <v>0</v>
      </c>
      <c r="R248" s="65">
        <f>R123+R147+R170+R190+R211</f>
        <v>246480</v>
      </c>
      <c r="S248" s="65">
        <v>0</v>
      </c>
      <c r="T248" s="65">
        <f t="shared" ref="T248:W248" si="708">T123+T147+T170+T190+T211</f>
        <v>246480</v>
      </c>
      <c r="U248" s="65">
        <f>U123+U147+U170+U190+U211</f>
        <v>0</v>
      </c>
      <c r="V248" s="65">
        <f>V123+V147+V170+V190+V211</f>
        <v>0</v>
      </c>
      <c r="W248" s="65">
        <f>W123+W147+W170+W190+W211</f>
        <v>1149824</v>
      </c>
      <c r="X248" s="65">
        <v>0</v>
      </c>
      <c r="Y248" s="65">
        <f t="shared" ref="Y248:AB248" si="709">Y123+Y147+Y170+Y190+Y211</f>
        <v>1149824</v>
      </c>
      <c r="Z248" s="65">
        <f>Z123+Z147+Z170+Z190+Z211</f>
        <v>0</v>
      </c>
      <c r="AA248" s="65">
        <f>AA123+AA147+AA170+AA190+AA211</f>
        <v>0</v>
      </c>
      <c r="AB248" s="65">
        <f>AB123+AB147+AB170+AB190+AB211</f>
        <v>4618544</v>
      </c>
      <c r="AC248" s="65">
        <v>0</v>
      </c>
      <c r="AD248" s="65">
        <f>AD123+AD147+AD170+AD190+AD211</f>
        <v>1396304</v>
      </c>
      <c r="AE248" s="65">
        <v>240</v>
      </c>
      <c r="AF248" s="65">
        <f>AF123+AF147+AF170+AF190+AF211</f>
        <v>3222240</v>
      </c>
    </row>
    <row r="249" ht="19.5" customHeight="1" spans="1:32">
      <c r="A249" s="26"/>
      <c r="B249" s="25" t="s">
        <v>41</v>
      </c>
      <c r="C249" s="25"/>
      <c r="D249" s="25"/>
      <c r="E249" s="65">
        <f t="shared" ref="E249:J249" si="710">E232+E236+E242</f>
        <v>2739484</v>
      </c>
      <c r="F249" s="65">
        <f>F232+F236+F242</f>
        <v>2082007840</v>
      </c>
      <c r="G249" s="65">
        <f>G232+G236+G242</f>
        <v>646848960</v>
      </c>
      <c r="H249" s="65">
        <f>H232+H236+H242</f>
        <v>1424531680</v>
      </c>
      <c r="I249" s="65">
        <f>I232+I236+I242</f>
        <v>10627200</v>
      </c>
      <c r="J249" s="65">
        <f>J232+J236+J242</f>
        <v>646848960</v>
      </c>
      <c r="K249" s="65" t="s">
        <v>33</v>
      </c>
      <c r="L249" s="65">
        <f t="shared" ref="L249:R249" si="711">L232+L236+L242</f>
        <v>646848960</v>
      </c>
      <c r="M249" s="65">
        <f>M232+M236+M242</f>
        <v>854719008</v>
      </c>
      <c r="N249" s="65" t="s">
        <v>33</v>
      </c>
      <c r="O249" s="65">
        <f t="shared" ref="O249:R249" si="712">O232+O236+O242</f>
        <v>854719008</v>
      </c>
      <c r="P249" s="65">
        <f>P232+P236+P242</f>
        <v>0</v>
      </c>
      <c r="Q249" s="65">
        <f>Q232+Q236+Q242</f>
        <v>0</v>
      </c>
      <c r="R249" s="65">
        <f>R232+R236+R242</f>
        <v>29932156.8</v>
      </c>
      <c r="S249" s="65" t="s">
        <v>33</v>
      </c>
      <c r="T249" s="65">
        <f t="shared" ref="T249:W249" si="713">T232+T236+T242</f>
        <v>29932156.8</v>
      </c>
      <c r="U249" s="65">
        <f>U232+U236+U242</f>
        <v>0</v>
      </c>
      <c r="V249" s="65">
        <f>V232+V236+V242</f>
        <v>0</v>
      </c>
      <c r="W249" s="65">
        <f>W232+W236+W242</f>
        <v>254974179.2</v>
      </c>
      <c r="X249" s="65" t="s">
        <v>33</v>
      </c>
      <c r="Y249" s="65">
        <f t="shared" ref="Y249:AB249" si="714">Y232+Y236+Y242</f>
        <v>254974179.2</v>
      </c>
      <c r="Z249" s="65">
        <f>Z232+Z236+Z242</f>
        <v>0</v>
      </c>
      <c r="AA249" s="65">
        <f>AA232+AA236+AA242</f>
        <v>0</v>
      </c>
      <c r="AB249" s="65">
        <f>AB232+AB236+AB242</f>
        <v>295533536</v>
      </c>
      <c r="AC249" s="65" t="s">
        <v>33</v>
      </c>
      <c r="AD249" s="65">
        <f>AD232+AD236+AD242</f>
        <v>284906336</v>
      </c>
      <c r="AE249" s="65" t="s">
        <v>33</v>
      </c>
      <c r="AF249" s="65">
        <f>AF232+AF236+AF242</f>
        <v>10627200</v>
      </c>
    </row>
    <row r="250" s="9" customFormat="1" ht="21.95" customHeight="1" spans="1:36">
      <c r="A250" s="26"/>
      <c r="B250" s="28"/>
      <c r="C250" s="68"/>
      <c r="D250" s="25"/>
      <c r="E250" s="91" t="s">
        <v>42</v>
      </c>
      <c r="F250" s="92"/>
      <c r="G250" s="92"/>
      <c r="H250" s="92"/>
      <c r="I250" s="92"/>
      <c r="J250" s="92"/>
      <c r="K250" s="92"/>
      <c r="L250" s="92"/>
      <c r="M250" s="92"/>
      <c r="N250" s="92"/>
      <c r="O250" s="92"/>
      <c r="P250" s="92"/>
      <c r="Q250" s="92"/>
      <c r="R250" s="92"/>
      <c r="S250" s="92"/>
      <c r="T250" s="92"/>
      <c r="U250" s="92"/>
      <c r="V250" s="102"/>
      <c r="W250" s="65">
        <v>0</v>
      </c>
      <c r="X250" s="65"/>
      <c r="Y250" s="65">
        <v>0</v>
      </c>
      <c r="Z250" s="65"/>
      <c r="AA250" s="65"/>
      <c r="AB250" s="65">
        <f>AD250+AF250</f>
        <v>317540.4</v>
      </c>
      <c r="AC250" s="65"/>
      <c r="AD250" s="65">
        <v>315810.4</v>
      </c>
      <c r="AE250" s="65"/>
      <c r="AF250" s="65">
        <v>1730</v>
      </c>
      <c r="AH250" s="103">
        <f t="shared" ref="AH250:AJ250" si="715">AD20+AD37+AD53+AD70+AD86+AD100+AD125+AD149+AD213</f>
        <v>315810.4</v>
      </c>
      <c r="AI250" s="103">
        <f>AE20+AE37+AE53+AE70+AE86+AE100+AE125+AE149+AE213</f>
        <v>0</v>
      </c>
      <c r="AJ250" s="103">
        <f>AF20+AF37+AF53+AF70+AF86+AF100+AF125+AF149+AF213</f>
        <v>1730</v>
      </c>
    </row>
    <row r="251" s="9" customFormat="1" ht="21.95" customHeight="1" spans="1:32">
      <c r="A251" s="26"/>
      <c r="B251" s="28"/>
      <c r="C251" s="68"/>
      <c r="D251" s="25"/>
      <c r="E251" s="91" t="s">
        <v>74</v>
      </c>
      <c r="F251" s="92"/>
      <c r="G251" s="92"/>
      <c r="H251" s="92"/>
      <c r="I251" s="92"/>
      <c r="J251" s="92"/>
      <c r="K251" s="92"/>
      <c r="L251" s="92"/>
      <c r="M251" s="92"/>
      <c r="N251" s="92"/>
      <c r="O251" s="92"/>
      <c r="P251" s="92"/>
      <c r="Q251" s="92"/>
      <c r="R251" s="92"/>
      <c r="S251" s="92"/>
      <c r="T251" s="92"/>
      <c r="U251" s="92"/>
      <c r="V251" s="102"/>
      <c r="W251" s="65">
        <f>Y251</f>
        <v>830300</v>
      </c>
      <c r="X251" s="65"/>
      <c r="Y251" s="65">
        <f>Y214+Y172+Y150+Y126</f>
        <v>830300</v>
      </c>
      <c r="Z251" s="65"/>
      <c r="AA251" s="65"/>
      <c r="AB251" s="65">
        <f>AD251+AF251</f>
        <v>3232600</v>
      </c>
      <c r="AC251" s="65"/>
      <c r="AD251" s="65">
        <f>AD214+AD172+AD150+AD126</f>
        <v>830300</v>
      </c>
      <c r="AE251" s="65"/>
      <c r="AF251" s="65">
        <f>AF214+AF172+AF150+AF126</f>
        <v>2402300</v>
      </c>
    </row>
    <row r="252" s="9" customFormat="1" ht="21.95" customHeight="1" spans="1:32">
      <c r="A252" s="93"/>
      <c r="B252" s="28" t="s">
        <v>41</v>
      </c>
      <c r="C252" s="68"/>
      <c r="D252" s="25"/>
      <c r="E252" s="91"/>
      <c r="F252" s="92"/>
      <c r="G252" s="92"/>
      <c r="H252" s="92"/>
      <c r="I252" s="92"/>
      <c r="J252" s="92"/>
      <c r="K252" s="92"/>
      <c r="L252" s="92"/>
      <c r="M252" s="92"/>
      <c r="N252" s="92"/>
      <c r="O252" s="92"/>
      <c r="P252" s="92"/>
      <c r="Q252" s="92"/>
      <c r="R252" s="92"/>
      <c r="S252" s="92"/>
      <c r="T252" s="92"/>
      <c r="U252" s="92"/>
      <c r="V252" s="102"/>
      <c r="W252" s="65">
        <f>W249+W251</f>
        <v>255804479.2</v>
      </c>
      <c r="X252" s="65"/>
      <c r="Y252" s="65">
        <f>Y249+Y251</f>
        <v>255804479.2</v>
      </c>
      <c r="Z252" s="65"/>
      <c r="AA252" s="65"/>
      <c r="AB252" s="65">
        <f t="shared" ref="AB252:AF252" si="716">AB249+AB250+AB251</f>
        <v>299083676.4</v>
      </c>
      <c r="AC252" s="65"/>
      <c r="AD252" s="65">
        <f>AD249+AD250+AD251</f>
        <v>286052446.4</v>
      </c>
      <c r="AE252" s="65"/>
      <c r="AF252" s="65">
        <f>AF249+AF250+AF251</f>
        <v>13031230</v>
      </c>
    </row>
    <row r="253" s="2" customFormat="1" ht="30" customHeight="1" spans="1:32">
      <c r="A253" s="34"/>
      <c r="B253" s="35"/>
      <c r="C253" s="35"/>
      <c r="D253" s="35"/>
      <c r="E253" s="35"/>
      <c r="F253" s="36"/>
      <c r="G253" s="36"/>
      <c r="H253" s="35"/>
      <c r="I253" s="6"/>
      <c r="J253" s="36"/>
      <c r="K253" s="36"/>
      <c r="L253" s="35"/>
      <c r="M253" s="35"/>
      <c r="N253" s="6"/>
      <c r="O253" s="64"/>
      <c r="P253" s="36"/>
      <c r="Q253" s="36"/>
      <c r="R253" s="36"/>
      <c r="S253" s="36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</row>
    <row r="254" ht="3" customHeight="1" spans="1:32">
      <c r="A254" s="34"/>
      <c r="B254" s="94"/>
      <c r="C254" s="94"/>
      <c r="D254" s="94"/>
      <c r="E254" s="94"/>
      <c r="F254" s="95"/>
      <c r="G254" s="95"/>
      <c r="H254" s="94"/>
      <c r="I254" s="100"/>
      <c r="J254" s="95"/>
      <c r="K254" s="95"/>
      <c r="L254" s="94"/>
      <c r="M254" s="94"/>
      <c r="N254" s="100"/>
      <c r="O254" s="101"/>
      <c r="P254" s="95"/>
      <c r="Q254" s="95"/>
      <c r="R254" s="95"/>
      <c r="S254" s="95"/>
      <c r="T254" s="94"/>
      <c r="U254" s="94"/>
      <c r="V254" s="94"/>
      <c r="W254" s="94"/>
      <c r="X254" s="94"/>
      <c r="Y254" s="94"/>
      <c r="Z254" s="94"/>
      <c r="AA254" s="94"/>
      <c r="AB254" s="94"/>
      <c r="AC254" s="94"/>
      <c r="AD254" s="94"/>
      <c r="AE254" s="94"/>
      <c r="AF254" s="94"/>
    </row>
    <row r="255" ht="9" hidden="1" customHeight="1" spans="1:32">
      <c r="A255" s="34"/>
      <c r="B255" s="94"/>
      <c r="C255" s="94"/>
      <c r="D255" s="94"/>
      <c r="E255" s="94"/>
      <c r="F255" s="95"/>
      <c r="G255" s="95"/>
      <c r="H255" s="94"/>
      <c r="I255" s="100"/>
      <c r="J255" s="95"/>
      <c r="K255" s="95"/>
      <c r="L255" s="94"/>
      <c r="M255" s="94"/>
      <c r="N255" s="100"/>
      <c r="O255" s="101"/>
      <c r="P255" s="95"/>
      <c r="Q255" s="95"/>
      <c r="R255" s="95"/>
      <c r="S255" s="95"/>
      <c r="T255" s="94"/>
      <c r="U255" s="94"/>
      <c r="V255" s="94"/>
      <c r="W255" s="94"/>
      <c r="X255" s="94"/>
      <c r="Y255" s="94"/>
      <c r="Z255" s="94"/>
      <c r="AA255" s="94"/>
      <c r="AB255" s="94"/>
      <c r="AC255" s="94"/>
      <c r="AD255" s="94"/>
      <c r="AE255" s="94"/>
      <c r="AF255" s="94"/>
    </row>
    <row r="256" s="9" customFormat="1" ht="32" customHeight="1" spans="1:32">
      <c r="A256" s="23" t="s">
        <v>82</v>
      </c>
      <c r="B256" s="24" t="s">
        <v>30</v>
      </c>
      <c r="C256" s="24"/>
      <c r="D256" s="24"/>
      <c r="E256" s="96">
        <f t="shared" ref="E256:J256" si="717">E257+E258+E259</f>
        <v>507322</v>
      </c>
      <c r="F256" s="96">
        <f>F257+F258+F259</f>
        <v>385252240</v>
      </c>
      <c r="G256" s="96">
        <f>G257+G258+G259</f>
        <v>121287360</v>
      </c>
      <c r="H256" s="96">
        <f>H257+H258+H259</f>
        <v>263494960</v>
      </c>
      <c r="I256" s="96">
        <f>I257+I258+I259</f>
        <v>469920</v>
      </c>
      <c r="J256" s="96">
        <f>J257+J258+J259</f>
        <v>121287360</v>
      </c>
      <c r="K256" s="65" t="s">
        <v>33</v>
      </c>
      <c r="L256" s="96">
        <f t="shared" ref="L256:O256" si="718">L257+L258+L259</f>
        <v>121287360</v>
      </c>
      <c r="M256" s="96">
        <f>M257+M258+M259</f>
        <v>157971984</v>
      </c>
      <c r="N256" s="65" t="s">
        <v>33</v>
      </c>
      <c r="O256" s="96">
        <f>O257+O258+O259</f>
        <v>157971984</v>
      </c>
      <c r="P256" s="65" t="s">
        <v>33</v>
      </c>
      <c r="Q256" s="65" t="s">
        <v>33</v>
      </c>
      <c r="R256" s="96">
        <f t="shared" ref="R256:W256" si="719">R257+R258+R259</f>
        <v>2610067.2</v>
      </c>
      <c r="S256" s="65" t="s">
        <v>33</v>
      </c>
      <c r="T256" s="96">
        <f t="shared" ref="T256:W256" si="720">T257+T258+T259</f>
        <v>2610067.2</v>
      </c>
      <c r="U256" s="65" t="s">
        <v>33</v>
      </c>
      <c r="V256" s="96">
        <f>V257+V258+V259</f>
        <v>0</v>
      </c>
      <c r="W256" s="96">
        <f>W257+W258+W259</f>
        <v>49958584</v>
      </c>
      <c r="X256" s="65" t="s">
        <v>33</v>
      </c>
      <c r="Y256" s="96">
        <f t="shared" ref="Y256:AB256" si="721">Y257+Y258+Y259</f>
        <v>49958584</v>
      </c>
      <c r="Z256" s="65" t="s">
        <v>33</v>
      </c>
      <c r="AA256" s="96">
        <f t="shared" ref="AA256:AD256" si="722">AA257+AA258+AA259</f>
        <v>0</v>
      </c>
      <c r="AB256" s="96">
        <f>AB257+AB258+AB259</f>
        <v>53424244.8</v>
      </c>
      <c r="AC256" s="65" t="s">
        <v>33</v>
      </c>
      <c r="AD256" s="96">
        <f>AD257+AD258+AD259</f>
        <v>52954324.8</v>
      </c>
      <c r="AE256" s="65" t="s">
        <v>33</v>
      </c>
      <c r="AF256" s="96">
        <f>AF257+AF258+AF259</f>
        <v>469920</v>
      </c>
    </row>
    <row r="257" s="9" customFormat="1" ht="19" customHeight="1" spans="1:32">
      <c r="A257" s="26"/>
      <c r="B257" s="27" t="s">
        <v>35</v>
      </c>
      <c r="C257" s="27" t="s">
        <v>36</v>
      </c>
      <c r="D257" s="27"/>
      <c r="E257" s="96">
        <f t="shared" ref="E257:J257" si="723">E233+E283+E284</f>
        <v>505364</v>
      </c>
      <c r="F257" s="96">
        <f>F233+F283+F284</f>
        <v>383764910</v>
      </c>
      <c r="G257" s="96">
        <f>G233+G283+G284</f>
        <v>121287360</v>
      </c>
      <c r="H257" s="96">
        <f>H233+H283+H284</f>
        <v>262477550</v>
      </c>
      <c r="I257" s="96">
        <f>I233+I283+I284</f>
        <v>0</v>
      </c>
      <c r="J257" s="96">
        <f>J233+J283+J284</f>
        <v>121287360</v>
      </c>
      <c r="K257" s="96">
        <v>0</v>
      </c>
      <c r="L257" s="96">
        <f t="shared" ref="L257:R257" si="724">L233+L283+L284</f>
        <v>121287360</v>
      </c>
      <c r="M257" s="96">
        <f>M233+M283+M284</f>
        <v>157361838</v>
      </c>
      <c r="N257" s="96">
        <v>0</v>
      </c>
      <c r="O257" s="96">
        <f t="shared" ref="O257:R257" si="725">O233+O283+O284</f>
        <v>157361838</v>
      </c>
      <c r="P257" s="96">
        <f>P233+P283+P284</f>
        <v>0</v>
      </c>
      <c r="Q257" s="96">
        <f>Q233+Q283+Q284</f>
        <v>0</v>
      </c>
      <c r="R257" s="96">
        <f>R233+R283+R284</f>
        <v>2588726.4</v>
      </c>
      <c r="S257" s="96">
        <v>0</v>
      </c>
      <c r="T257" s="96">
        <f t="shared" ref="T257:W257" si="726">T233+T283+T284</f>
        <v>2588726.4</v>
      </c>
      <c r="U257" s="96">
        <f>U233+U283+U284</f>
        <v>0</v>
      </c>
      <c r="V257" s="96">
        <f>V233+V283+V284</f>
        <v>0</v>
      </c>
      <c r="W257" s="96">
        <f>W233+W283+W284</f>
        <v>49776812.8</v>
      </c>
      <c r="X257" s="96">
        <v>0</v>
      </c>
      <c r="Y257" s="96">
        <f t="shared" ref="Y257:AB257" si="727">Y233+Y283+Y284</f>
        <v>49776812.8</v>
      </c>
      <c r="Z257" s="96">
        <f>Z233+Z283+Z284</f>
        <v>0</v>
      </c>
      <c r="AA257" s="96">
        <f>AA233+AA283+AA284</f>
        <v>0</v>
      </c>
      <c r="AB257" s="96">
        <f>AB233+AB283+AB284</f>
        <v>52750172.8</v>
      </c>
      <c r="AC257" s="96">
        <v>0</v>
      </c>
      <c r="AD257" s="96">
        <f t="shared" ref="AD257:AF257" si="728">AD233+AD283+AD284</f>
        <v>52750172.8</v>
      </c>
      <c r="AE257" s="96">
        <f>AE233+AE283+AE284</f>
        <v>0</v>
      </c>
      <c r="AF257" s="96">
        <f>AF233+AF283+AF284</f>
        <v>0</v>
      </c>
    </row>
    <row r="258" s="9" customFormat="1" ht="19" customHeight="1" spans="1:32">
      <c r="A258" s="26"/>
      <c r="B258" s="27" t="s">
        <v>35</v>
      </c>
      <c r="C258" s="27" t="s">
        <v>37</v>
      </c>
      <c r="D258" s="27"/>
      <c r="E258" s="96">
        <f t="shared" ref="E258:M258" si="729">E234+E285</f>
        <v>950</v>
      </c>
      <c r="F258" s="96">
        <f>F234+F285</f>
        <v>721250</v>
      </c>
      <c r="G258" s="96">
        <f>G234+G285</f>
        <v>0</v>
      </c>
      <c r="H258" s="96">
        <f>H234+H285</f>
        <v>493250</v>
      </c>
      <c r="I258" s="96">
        <f>I234+I285</f>
        <v>228000</v>
      </c>
      <c r="J258" s="96">
        <f>J234+J285</f>
        <v>0</v>
      </c>
      <c r="K258" s="96">
        <f>K234+K285</f>
        <v>0</v>
      </c>
      <c r="L258" s="96">
        <f>L234+L285</f>
        <v>0</v>
      </c>
      <c r="M258" s="96">
        <f>M234+M285</f>
        <v>295650</v>
      </c>
      <c r="N258" s="96">
        <v>0</v>
      </c>
      <c r="O258" s="96">
        <f t="shared" ref="O258:W258" si="730">O234+O285</f>
        <v>295650</v>
      </c>
      <c r="P258" s="96">
        <f>P234+P285</f>
        <v>0</v>
      </c>
      <c r="Q258" s="96">
        <f>Q234+Q285</f>
        <v>0</v>
      </c>
      <c r="R258" s="96">
        <f>R234+R285</f>
        <v>15974.4</v>
      </c>
      <c r="S258" s="96">
        <f>S234+S285</f>
        <v>0</v>
      </c>
      <c r="T258" s="96">
        <f>T234+T285</f>
        <v>15974.4</v>
      </c>
      <c r="U258" s="96">
        <f>U234+U285</f>
        <v>0</v>
      </c>
      <c r="V258" s="96">
        <f>V234+V285</f>
        <v>0</v>
      </c>
      <c r="W258" s="96">
        <f>W234+W285</f>
        <v>82305.6</v>
      </c>
      <c r="X258" s="96">
        <v>0</v>
      </c>
      <c r="Y258" s="96">
        <f t="shared" ref="Y258:AB258" si="731">Y234+Y285</f>
        <v>82305.6</v>
      </c>
      <c r="Z258" s="96">
        <f>Z234+Z285</f>
        <v>0</v>
      </c>
      <c r="AA258" s="96">
        <f>AA234+AA285</f>
        <v>0</v>
      </c>
      <c r="AB258" s="96">
        <f>AB234+AB285</f>
        <v>327320</v>
      </c>
      <c r="AC258" s="96">
        <v>0</v>
      </c>
      <c r="AD258" s="96">
        <f>AD234+AD285</f>
        <v>99320</v>
      </c>
      <c r="AE258" s="96">
        <v>240</v>
      </c>
      <c r="AF258" s="96">
        <f>AF234+AF285</f>
        <v>228000</v>
      </c>
    </row>
    <row r="259" s="9" customFormat="1" ht="19" customHeight="1" spans="1:32">
      <c r="A259" s="26"/>
      <c r="B259" s="27" t="s">
        <v>35</v>
      </c>
      <c r="C259" s="27" t="s">
        <v>38</v>
      </c>
      <c r="D259" s="27"/>
      <c r="E259" s="96">
        <f t="shared" ref="E259:AF259" si="732">E235</f>
        <v>1008</v>
      </c>
      <c r="F259" s="96">
        <f>F235</f>
        <v>766080</v>
      </c>
      <c r="G259" s="96">
        <f>G235</f>
        <v>0</v>
      </c>
      <c r="H259" s="96">
        <f>H235</f>
        <v>524160</v>
      </c>
      <c r="I259" s="96">
        <f>I235</f>
        <v>241920</v>
      </c>
      <c r="J259" s="96">
        <f>J235</f>
        <v>0</v>
      </c>
      <c r="K259" s="96">
        <f>K235</f>
        <v>0</v>
      </c>
      <c r="L259" s="96">
        <f>L235</f>
        <v>0</v>
      </c>
      <c r="M259" s="96">
        <f>M235</f>
        <v>314496</v>
      </c>
      <c r="N259" s="96">
        <f>N235</f>
        <v>0</v>
      </c>
      <c r="O259" s="96">
        <f>O235</f>
        <v>314496</v>
      </c>
      <c r="P259" s="96">
        <f>P235</f>
        <v>0</v>
      </c>
      <c r="Q259" s="96">
        <f>Q235</f>
        <v>0</v>
      </c>
      <c r="R259" s="96">
        <f>R235</f>
        <v>5366.4</v>
      </c>
      <c r="S259" s="96">
        <f>S235</f>
        <v>0</v>
      </c>
      <c r="T259" s="96">
        <f>T235</f>
        <v>5366.4</v>
      </c>
      <c r="U259" s="96">
        <f>U235</f>
        <v>0</v>
      </c>
      <c r="V259" s="96">
        <f>V235</f>
        <v>0</v>
      </c>
      <c r="W259" s="96">
        <f>W235</f>
        <v>99465.6</v>
      </c>
      <c r="X259" s="96">
        <f>X235</f>
        <v>0</v>
      </c>
      <c r="Y259" s="96">
        <f>Y235</f>
        <v>99465.6</v>
      </c>
      <c r="Z259" s="96">
        <f>Z235</f>
        <v>0</v>
      </c>
      <c r="AA259" s="96">
        <f>AA235</f>
        <v>0</v>
      </c>
      <c r="AB259" s="96">
        <f>AB235</f>
        <v>346752</v>
      </c>
      <c r="AC259" s="96">
        <f>AC235</f>
        <v>0</v>
      </c>
      <c r="AD259" s="96">
        <f>AD235</f>
        <v>104832</v>
      </c>
      <c r="AE259" s="96">
        <f>AE235</f>
        <v>240</v>
      </c>
      <c r="AF259" s="96">
        <f>AF235</f>
        <v>241920</v>
      </c>
    </row>
    <row r="260" s="9" customFormat="1" ht="19" customHeight="1" spans="1:32">
      <c r="A260" s="26"/>
      <c r="B260" s="24" t="s">
        <v>39</v>
      </c>
      <c r="C260" s="24"/>
      <c r="D260" s="24"/>
      <c r="E260" s="96">
        <f t="shared" ref="E260:J260" si="733">E261+E262+E263+E264+E265</f>
        <v>597306</v>
      </c>
      <c r="F260" s="96">
        <f>F261+F262+F263+F264+F265</f>
        <v>453949350</v>
      </c>
      <c r="G260" s="96">
        <f>G261+G262+G263+G264+G265</f>
        <v>140434320</v>
      </c>
      <c r="H260" s="96">
        <f>H261+H262+H263+H264+H265</f>
        <v>310595910</v>
      </c>
      <c r="I260" s="96">
        <f>I261+I262+I263+I264+I265</f>
        <v>2919120</v>
      </c>
      <c r="J260" s="96">
        <f>J261+J262+J263+J264+J265</f>
        <v>140434320</v>
      </c>
      <c r="K260" s="65" t="s">
        <v>33</v>
      </c>
      <c r="L260" s="96">
        <f t="shared" ref="L260:O260" si="734">L261+L262+L263+L264+L265</f>
        <v>140434320</v>
      </c>
      <c r="M260" s="96">
        <f>M261+M262+M263+M264+M265</f>
        <v>186356262</v>
      </c>
      <c r="N260" s="65" t="s">
        <v>33</v>
      </c>
      <c r="O260" s="96">
        <f>O261+O262+O263+O264+O265</f>
        <v>186356262</v>
      </c>
      <c r="P260" s="65" t="s">
        <v>33</v>
      </c>
      <c r="Q260" s="96">
        <f t="shared" ref="Q260:T260" si="735">Q261+Q262+Q263+Q264+Q265</f>
        <v>0</v>
      </c>
      <c r="R260" s="96">
        <f>R261+R262+R263+R264+R265</f>
        <v>5487456</v>
      </c>
      <c r="S260" s="65" t="s">
        <v>33</v>
      </c>
      <c r="T260" s="96">
        <f>T261+T262+T263+T264+T265</f>
        <v>5487456</v>
      </c>
      <c r="U260" s="65" t="s">
        <v>33</v>
      </c>
      <c r="V260" s="96">
        <f t="shared" ref="V260:Y260" si="736">V261+V262+V263+V264+V265</f>
        <v>0</v>
      </c>
      <c r="W260" s="96">
        <f>W261+W262+W263+W264+W265</f>
        <v>56630142.4</v>
      </c>
      <c r="X260" s="65" t="s">
        <v>33</v>
      </c>
      <c r="Y260" s="96">
        <f>Y261+Y262+Y263+Y264+Y265</f>
        <v>56630142.4</v>
      </c>
      <c r="Z260" s="65" t="s">
        <v>33</v>
      </c>
      <c r="AA260" s="96">
        <f t="shared" ref="AA260:AD260" si="737">AA261+AA262+AA263+AA264+AA265</f>
        <v>0</v>
      </c>
      <c r="AB260" s="96">
        <f>AB261+AB262+AB263+AB264+AB265</f>
        <v>65041169.6</v>
      </c>
      <c r="AC260" s="96"/>
      <c r="AD260" s="96">
        <f>AD261+AD262+AD263+AD264+AD265</f>
        <v>62122049.6</v>
      </c>
      <c r="AE260" s="65" t="s">
        <v>33</v>
      </c>
      <c r="AF260" s="96">
        <f>AF261+AF262+AF263+AF264+AF265</f>
        <v>2919120</v>
      </c>
    </row>
    <row r="261" s="9" customFormat="1" ht="19" customHeight="1" spans="1:32">
      <c r="A261" s="26"/>
      <c r="B261" s="27"/>
      <c r="C261" s="27" t="s">
        <v>36</v>
      </c>
      <c r="D261" s="27"/>
      <c r="E261" s="96">
        <f t="shared" ref="E261:J261" si="738">E237+E287</f>
        <v>385822</v>
      </c>
      <c r="F261" s="96">
        <f>F237+F287</f>
        <v>293222410</v>
      </c>
      <c r="G261" s="96">
        <f>G237+G287</f>
        <v>92597280</v>
      </c>
      <c r="H261" s="96">
        <f>H237+H287</f>
        <v>200625130</v>
      </c>
      <c r="I261" s="96">
        <f>I237+I287</f>
        <v>0</v>
      </c>
      <c r="J261" s="96">
        <f>J237+J287</f>
        <v>92597280</v>
      </c>
      <c r="K261" s="96">
        <v>240</v>
      </c>
      <c r="L261" s="96">
        <f t="shared" ref="L261:W261" si="739">L237+L287</f>
        <v>92597280</v>
      </c>
      <c r="M261" s="96">
        <f>M237+M287</f>
        <v>120374154</v>
      </c>
      <c r="N261" s="96">
        <v>0</v>
      </c>
      <c r="O261" s="96">
        <f t="shared" ref="O261:W261" si="740">O237+O287</f>
        <v>120374154</v>
      </c>
      <c r="P261" s="96">
        <f>P237+P287</f>
        <v>0</v>
      </c>
      <c r="Q261" s="96">
        <f>Q237+Q287</f>
        <v>0</v>
      </c>
      <c r="R261" s="96">
        <f>R237+R287</f>
        <v>3361737.6</v>
      </c>
      <c r="S261" s="96">
        <f>S237+S287</f>
        <v>0</v>
      </c>
      <c r="T261" s="96">
        <f>T237+T287</f>
        <v>3361737.6</v>
      </c>
      <c r="U261" s="96">
        <f>U237+U287</f>
        <v>0</v>
      </c>
      <c r="V261" s="96">
        <f>V237+V287</f>
        <v>0</v>
      </c>
      <c r="W261" s="96">
        <f>W237+W287</f>
        <v>36762148.8</v>
      </c>
      <c r="X261" s="96">
        <v>0</v>
      </c>
      <c r="Y261" s="96">
        <f t="shared" ref="Y261:AB261" si="741">Y237+Y287</f>
        <v>36762148.8</v>
      </c>
      <c r="Z261" s="96">
        <f>Z237+Z287</f>
        <v>0</v>
      </c>
      <c r="AA261" s="96">
        <f>AA237+AA287</f>
        <v>0</v>
      </c>
      <c r="AB261" s="96">
        <f>AB237+AB287</f>
        <v>40127089.6</v>
      </c>
      <c r="AC261" s="96">
        <v>0</v>
      </c>
      <c r="AD261" s="96">
        <f t="shared" ref="AD261:AF261" si="742">AD237+AD287</f>
        <v>40127089.6</v>
      </c>
      <c r="AE261" s="96">
        <f>AE237+AE287</f>
        <v>0</v>
      </c>
      <c r="AF261" s="96">
        <f>AF237+AF287</f>
        <v>0</v>
      </c>
    </row>
    <row r="262" s="9" customFormat="1" ht="19" customHeight="1" spans="1:32">
      <c r="A262" s="26"/>
      <c r="B262" s="104" t="s">
        <v>37</v>
      </c>
      <c r="C262" s="104"/>
      <c r="D262" s="27"/>
      <c r="E262" s="96">
        <f t="shared" ref="E262:AF262" si="743">E238</f>
        <v>4069</v>
      </c>
      <c r="F262" s="96">
        <f>F238</f>
        <v>3092440</v>
      </c>
      <c r="G262" s="96">
        <f>G238</f>
        <v>0</v>
      </c>
      <c r="H262" s="96">
        <f>H238</f>
        <v>2115880</v>
      </c>
      <c r="I262" s="96">
        <f>I238</f>
        <v>976560</v>
      </c>
      <c r="J262" s="96">
        <f>J238</f>
        <v>0</v>
      </c>
      <c r="K262" s="96">
        <f>K238</f>
        <v>0</v>
      </c>
      <c r="L262" s="96">
        <f>L238</f>
        <v>0</v>
      </c>
      <c r="M262" s="96">
        <f>M238</f>
        <v>1269528</v>
      </c>
      <c r="N262" s="96">
        <f>N238</f>
        <v>0</v>
      </c>
      <c r="O262" s="96">
        <f>O238</f>
        <v>1269528</v>
      </c>
      <c r="P262" s="96">
        <f>P238</f>
        <v>0</v>
      </c>
      <c r="Q262" s="96">
        <f>Q238</f>
        <v>0</v>
      </c>
      <c r="R262" s="96">
        <f>R238</f>
        <v>65145.6</v>
      </c>
      <c r="S262" s="96">
        <f>S238</f>
        <v>0</v>
      </c>
      <c r="T262" s="96">
        <f>T238</f>
        <v>65145.6</v>
      </c>
      <c r="U262" s="96">
        <f>U238</f>
        <v>0</v>
      </c>
      <c r="V262" s="96">
        <f>V238</f>
        <v>0</v>
      </c>
      <c r="W262" s="96">
        <f>W238</f>
        <v>358030.4</v>
      </c>
      <c r="X262" s="96">
        <f>X238</f>
        <v>0</v>
      </c>
      <c r="Y262" s="96">
        <f>Y238</f>
        <v>358030.4</v>
      </c>
      <c r="Z262" s="96">
        <f>Z238</f>
        <v>0</v>
      </c>
      <c r="AA262" s="96">
        <f>AA238</f>
        <v>0</v>
      </c>
      <c r="AB262" s="96">
        <f>AB238</f>
        <v>1399736</v>
      </c>
      <c r="AC262" s="96">
        <f>AC238</f>
        <v>0</v>
      </c>
      <c r="AD262" s="96">
        <f>AD238</f>
        <v>423176</v>
      </c>
      <c r="AE262" s="96">
        <f>AE238</f>
        <v>240</v>
      </c>
      <c r="AF262" s="96">
        <f>AF238</f>
        <v>976560</v>
      </c>
    </row>
    <row r="263" s="9" customFormat="1" ht="19" customHeight="1" spans="1:32">
      <c r="A263" s="26"/>
      <c r="B263" s="27" t="s">
        <v>35</v>
      </c>
      <c r="C263" s="27" t="s">
        <v>38</v>
      </c>
      <c r="D263" s="27"/>
      <c r="E263" s="96">
        <f t="shared" ref="E263:M263" si="744">E239+E288</f>
        <v>8037</v>
      </c>
      <c r="F263" s="96">
        <f>F239+F288</f>
        <v>6108090</v>
      </c>
      <c r="G263" s="96">
        <f>G239+G288</f>
        <v>0</v>
      </c>
      <c r="H263" s="96">
        <f>H239+H288</f>
        <v>4179210</v>
      </c>
      <c r="I263" s="96">
        <f>I239+I288</f>
        <v>1928880</v>
      </c>
      <c r="J263" s="96">
        <f>J239+J288</f>
        <v>0</v>
      </c>
      <c r="K263" s="96">
        <f>K239+K288</f>
        <v>0</v>
      </c>
      <c r="L263" s="96">
        <f>L239+L288</f>
        <v>0</v>
      </c>
      <c r="M263" s="96">
        <f>M239+M288</f>
        <v>2507514</v>
      </c>
      <c r="N263" s="96">
        <v>0</v>
      </c>
      <c r="O263" s="96">
        <f t="shared" ref="O263:W263" si="745">O239+O288</f>
        <v>2507514</v>
      </c>
      <c r="P263" s="96">
        <f>P239+P288</f>
        <v>0</v>
      </c>
      <c r="Q263" s="96">
        <f>Q239+Q288</f>
        <v>0</v>
      </c>
      <c r="R263" s="96">
        <f>R239+R288</f>
        <v>37190.4</v>
      </c>
      <c r="S263" s="96">
        <f>S239+S288</f>
        <v>0</v>
      </c>
      <c r="T263" s="96">
        <f>T239+T288</f>
        <v>37190.4</v>
      </c>
      <c r="U263" s="96">
        <f>U239+U288</f>
        <v>0</v>
      </c>
      <c r="V263" s="96">
        <f>V239+V288</f>
        <v>0</v>
      </c>
      <c r="W263" s="96">
        <f>W239+W288</f>
        <v>798636.8</v>
      </c>
      <c r="X263" s="96">
        <v>0</v>
      </c>
      <c r="Y263" s="96">
        <f t="shared" ref="Y263:AB263" si="746">Y239+Y288</f>
        <v>798636.8</v>
      </c>
      <c r="Z263" s="96">
        <f>Z239+Z288</f>
        <v>0</v>
      </c>
      <c r="AA263" s="96">
        <f>AA239+AA288</f>
        <v>0</v>
      </c>
      <c r="AB263" s="96">
        <f>AB239+AB288</f>
        <v>2764748.8</v>
      </c>
      <c r="AC263" s="96">
        <v>0</v>
      </c>
      <c r="AD263" s="96">
        <f>AD239+AD288</f>
        <v>835868.8</v>
      </c>
      <c r="AE263" s="96">
        <v>240</v>
      </c>
      <c r="AF263" s="96">
        <f>AF239+AF288</f>
        <v>1928880</v>
      </c>
    </row>
    <row r="264" s="9" customFormat="1" ht="19" customHeight="1" spans="1:32">
      <c r="A264" s="26"/>
      <c r="B264" s="27" t="s">
        <v>35</v>
      </c>
      <c r="C264" s="27" t="s">
        <v>40</v>
      </c>
      <c r="D264" s="27"/>
      <c r="E264" s="96">
        <f t="shared" ref="E264:J264" si="747">E240+E289</f>
        <v>199321</v>
      </c>
      <c r="F264" s="96">
        <f>F240+F289</f>
        <v>151483090</v>
      </c>
      <c r="G264" s="96">
        <f>G240+G289</f>
        <v>47837040</v>
      </c>
      <c r="H264" s="96">
        <f>H240+H289</f>
        <v>103646050</v>
      </c>
      <c r="I264" s="96">
        <f>I240+I289</f>
        <v>0</v>
      </c>
      <c r="J264" s="96">
        <f>J240+J289</f>
        <v>47837040</v>
      </c>
      <c r="K264" s="96">
        <v>240</v>
      </c>
      <c r="L264" s="96">
        <f t="shared" ref="L264:W264" si="748">L240+L289</f>
        <v>47837040</v>
      </c>
      <c r="M264" s="96">
        <f>M240+M289</f>
        <v>62187282</v>
      </c>
      <c r="N264" s="96">
        <v>0</v>
      </c>
      <c r="O264" s="96">
        <f t="shared" ref="O264:W264" si="749">O240+O289</f>
        <v>62187282</v>
      </c>
      <c r="P264" s="96">
        <f>P240+P289</f>
        <v>0</v>
      </c>
      <c r="Q264" s="96">
        <f>Q240+Q289</f>
        <v>0</v>
      </c>
      <c r="R264" s="96">
        <f>R240+R289</f>
        <v>2023382.4</v>
      </c>
      <c r="S264" s="96">
        <f>S240+S289</f>
        <v>0</v>
      </c>
      <c r="T264" s="96">
        <f>T240+T289</f>
        <v>2023382.4</v>
      </c>
      <c r="U264" s="96">
        <f>U240+U289</f>
        <v>0</v>
      </c>
      <c r="V264" s="96">
        <f>V240+V289</f>
        <v>0</v>
      </c>
      <c r="W264" s="96">
        <f>W240+W289</f>
        <v>18705398.4</v>
      </c>
      <c r="X264" s="96">
        <v>0</v>
      </c>
      <c r="Y264" s="96">
        <f t="shared" ref="Y264:AB264" si="750">Y240+Y289</f>
        <v>18705398.4</v>
      </c>
      <c r="Z264" s="96">
        <f>Z240+Z289</f>
        <v>0</v>
      </c>
      <c r="AA264" s="96">
        <f>AA240+AA289</f>
        <v>0</v>
      </c>
      <c r="AB264" s="96">
        <f>AB240+AB289</f>
        <v>20729987.2</v>
      </c>
      <c r="AC264" s="96">
        <v>0</v>
      </c>
      <c r="AD264" s="96">
        <f t="shared" ref="AD264:AF264" si="751">AD240+AD289</f>
        <v>20729987.2</v>
      </c>
      <c r="AE264" s="96">
        <f>AE240+AE289</f>
        <v>0</v>
      </c>
      <c r="AF264" s="96">
        <f>AF240+AF289</f>
        <v>0</v>
      </c>
    </row>
    <row r="265" s="9" customFormat="1" ht="19" customHeight="1" spans="1:32">
      <c r="A265" s="26"/>
      <c r="B265" s="27" t="s">
        <v>35</v>
      </c>
      <c r="C265" s="27" t="s">
        <v>46</v>
      </c>
      <c r="D265" s="27"/>
      <c r="E265" s="96">
        <f t="shared" ref="E265:AF265" si="752">E241</f>
        <v>57</v>
      </c>
      <c r="F265" s="96">
        <f>F241</f>
        <v>43320</v>
      </c>
      <c r="G265" s="96">
        <f>G241</f>
        <v>0</v>
      </c>
      <c r="H265" s="96">
        <f>H241</f>
        <v>29640</v>
      </c>
      <c r="I265" s="96">
        <f>I241</f>
        <v>13680</v>
      </c>
      <c r="J265" s="96">
        <f>J241</f>
        <v>0</v>
      </c>
      <c r="K265" s="96">
        <f>K241</f>
        <v>0</v>
      </c>
      <c r="L265" s="96">
        <f>L241</f>
        <v>0</v>
      </c>
      <c r="M265" s="96">
        <f>M241</f>
        <v>17784</v>
      </c>
      <c r="N265" s="96">
        <f>N241</f>
        <v>0</v>
      </c>
      <c r="O265" s="96">
        <f>O241</f>
        <v>17784</v>
      </c>
      <c r="P265" s="96">
        <f>P241</f>
        <v>0</v>
      </c>
      <c r="Q265" s="96">
        <f>Q241</f>
        <v>0</v>
      </c>
      <c r="R265" s="96">
        <f>R241</f>
        <v>0</v>
      </c>
      <c r="S265" s="96">
        <f>S241</f>
        <v>0</v>
      </c>
      <c r="T265" s="96">
        <f>T241</f>
        <v>0</v>
      </c>
      <c r="U265" s="96">
        <f>U241</f>
        <v>0</v>
      </c>
      <c r="V265" s="96">
        <f>V241</f>
        <v>0</v>
      </c>
      <c r="W265" s="96">
        <f>W241</f>
        <v>5928</v>
      </c>
      <c r="X265" s="96">
        <f>X241</f>
        <v>0</v>
      </c>
      <c r="Y265" s="96">
        <f>Y241</f>
        <v>5928</v>
      </c>
      <c r="Z265" s="96">
        <f>Z241</f>
        <v>0</v>
      </c>
      <c r="AA265" s="96">
        <f>AA241</f>
        <v>0</v>
      </c>
      <c r="AB265" s="96">
        <f>AB241</f>
        <v>19608</v>
      </c>
      <c r="AC265" s="96">
        <f>AC241</f>
        <v>0</v>
      </c>
      <c r="AD265" s="96">
        <f>AD241</f>
        <v>5928</v>
      </c>
      <c r="AE265" s="96">
        <f>AE241</f>
        <v>240</v>
      </c>
      <c r="AF265" s="96">
        <f>AF241</f>
        <v>13680</v>
      </c>
    </row>
    <row r="266" s="9" customFormat="1" ht="23.1" customHeight="1" spans="1:32">
      <c r="A266" s="26"/>
      <c r="B266" s="24" t="s">
        <v>55</v>
      </c>
      <c r="C266" s="24"/>
      <c r="D266" s="24"/>
      <c r="E266" s="96">
        <f t="shared" ref="E266:J266" si="753">E267+E268+E269+E270+E271+E272</f>
        <v>1646661</v>
      </c>
      <c r="F266" s="96">
        <f>F267+F268+F269+F270+F271+F272</f>
        <v>1251423900</v>
      </c>
      <c r="G266" s="96">
        <f>G267+G268+G269+G270+G271+G272</f>
        <v>387946800</v>
      </c>
      <c r="H266" s="96">
        <f>H267+H268+H269+H270+H271+H272</f>
        <v>856225260</v>
      </c>
      <c r="I266" s="96">
        <f>I267+I268+I269+I270+I271+I272</f>
        <v>7251840</v>
      </c>
      <c r="J266" s="96">
        <f>J267+J268+J269+J270+J271+J272</f>
        <v>387946800</v>
      </c>
      <c r="K266" s="65" t="s">
        <v>33</v>
      </c>
      <c r="L266" s="96">
        <f t="shared" ref="L266:O266" si="754">L267+L268+L269+L270+L271+L272</f>
        <v>387946800</v>
      </c>
      <c r="M266" s="96">
        <f>M267+M268+M269+M270+M271+M272</f>
        <v>513719772</v>
      </c>
      <c r="N266" s="65" t="s">
        <v>33</v>
      </c>
      <c r="O266" s="96">
        <f>O267+O268+O269+O270+O271+O272</f>
        <v>513719772</v>
      </c>
      <c r="P266" s="65" t="s">
        <v>33</v>
      </c>
      <c r="Q266" s="96">
        <f t="shared" ref="Q266:T266" si="755">Q267+Q268+Q269+Q270+Q271+Q272</f>
        <v>0</v>
      </c>
      <c r="R266" s="96">
        <f>R267+R268+R269+R270+R271+R272</f>
        <v>21908016</v>
      </c>
      <c r="S266" s="65" t="s">
        <v>33</v>
      </c>
      <c r="T266" s="96">
        <f>T267+T268+T269+T270+T271+T272</f>
        <v>21908016</v>
      </c>
      <c r="U266" s="65" t="s">
        <v>33</v>
      </c>
      <c r="V266" s="96">
        <f t="shared" ref="V266:Y266" si="756">V267+V268+V269+V270+V271+V272</f>
        <v>0</v>
      </c>
      <c r="W266" s="96">
        <f>W267+W268+W269+W270+W271+W272</f>
        <v>149318707.2</v>
      </c>
      <c r="X266" s="65" t="s">
        <v>33</v>
      </c>
      <c r="Y266" s="96">
        <f>Y267+Y268+Y269+Y270+Y271+Y272</f>
        <v>149318707.2</v>
      </c>
      <c r="Z266" s="65" t="s">
        <v>33</v>
      </c>
      <c r="AA266" s="96">
        <f t="shared" ref="AA266:AD266" si="757">AA267+AA268+AA269+AA270+AA271+AA272</f>
        <v>0</v>
      </c>
      <c r="AB266" s="96">
        <f>AB267+AB268+AB269+AB270+AB271+AB272</f>
        <v>178530604.8</v>
      </c>
      <c r="AC266" s="65" t="s">
        <v>33</v>
      </c>
      <c r="AD266" s="96">
        <f>AD267+AD268+AD269+AD270+AD271+AD272</f>
        <v>171278764.8</v>
      </c>
      <c r="AE266" s="65" t="s">
        <v>33</v>
      </c>
      <c r="AF266" s="96">
        <f>AF267+AF268+AF269+AF270+AF271+AF272</f>
        <v>7251840</v>
      </c>
    </row>
    <row r="267" s="9" customFormat="1" ht="23.1" customHeight="1" spans="1:32">
      <c r="A267" s="26"/>
      <c r="B267" s="27"/>
      <c r="C267" s="27" t="s">
        <v>56</v>
      </c>
      <c r="D267" s="27"/>
      <c r="E267" s="96">
        <f t="shared" ref="E267:J267" si="758">E243+E291+E292</f>
        <v>1616476</v>
      </c>
      <c r="F267" s="96">
        <f>F243+F291+F292</f>
        <v>1228483300</v>
      </c>
      <c r="G267" s="96">
        <f>G243+G291+G292</f>
        <v>387946800</v>
      </c>
      <c r="H267" s="96">
        <f>H243+H291+H292</f>
        <v>840529060</v>
      </c>
      <c r="I267" s="96">
        <f>I243+I291+I292</f>
        <v>7440</v>
      </c>
      <c r="J267" s="96">
        <f>J243+J291+J292</f>
        <v>387946800</v>
      </c>
      <c r="K267" s="96">
        <v>240</v>
      </c>
      <c r="L267" s="96">
        <f t="shared" ref="L267:R267" si="759">L243+L291+L292</f>
        <v>387946800</v>
      </c>
      <c r="M267" s="96">
        <f>M243+M291+M292</f>
        <v>504302052</v>
      </c>
      <c r="N267" s="96">
        <v>0</v>
      </c>
      <c r="O267" s="96">
        <f t="shared" ref="O267:R267" si="760">O243+O291+O292</f>
        <v>504302052</v>
      </c>
      <c r="P267" s="96">
        <f>P243+P291+P292</f>
        <v>0</v>
      </c>
      <c r="Q267" s="96">
        <f>Q243+Q291+Q292</f>
        <v>0</v>
      </c>
      <c r="R267" s="96">
        <f>R243+R291+R292</f>
        <v>21390907.2</v>
      </c>
      <c r="S267" s="96">
        <v>0</v>
      </c>
      <c r="T267" s="96">
        <f t="shared" ref="T267:V267" si="761">T243+T291+T292</f>
        <v>21390907.2</v>
      </c>
      <c r="U267" s="96">
        <f>U243+U291+U292</f>
        <v>0</v>
      </c>
      <c r="V267" s="96">
        <f>V243+V291+V292</f>
        <v>0</v>
      </c>
      <c r="W267" s="96">
        <f>Y267</f>
        <v>146696576</v>
      </c>
      <c r="X267" s="96">
        <v>0</v>
      </c>
      <c r="Y267" s="96">
        <f t="shared" ref="Y267:AB267" si="762">Y243+Y291+Y292</f>
        <v>146696576</v>
      </c>
      <c r="Z267" s="96">
        <f>Z243+Z291+Z292</f>
        <v>0</v>
      </c>
      <c r="AA267" s="96">
        <f>AA243+AA291+AA292</f>
        <v>0</v>
      </c>
      <c r="AB267" s="96">
        <f>AB243+AB291+AB292</f>
        <v>168146964.8</v>
      </c>
      <c r="AC267" s="96">
        <v>0</v>
      </c>
      <c r="AD267" s="96">
        <f t="shared" ref="AD267:AF267" si="763">AD243+AD291+AD292</f>
        <v>168139524.8</v>
      </c>
      <c r="AE267" s="96">
        <f>AE243+AE291+AE292</f>
        <v>240</v>
      </c>
      <c r="AF267" s="96">
        <f>AF243+AF291+AF292</f>
        <v>7440</v>
      </c>
    </row>
    <row r="268" ht="23" customHeight="1" spans="1:32">
      <c r="A268" s="26"/>
      <c r="B268" s="27" t="s">
        <v>35</v>
      </c>
      <c r="C268" s="27" t="s">
        <v>58</v>
      </c>
      <c r="D268" s="27"/>
      <c r="E268" s="96">
        <f t="shared" ref="E268:AF268" si="764">E244</f>
        <v>3022</v>
      </c>
      <c r="F268" s="96">
        <f>F244</f>
        <v>2296720</v>
      </c>
      <c r="G268" s="96">
        <f>G244</f>
        <v>0</v>
      </c>
      <c r="H268" s="96">
        <f>H244</f>
        <v>1571440</v>
      </c>
      <c r="I268" s="96">
        <f>I244</f>
        <v>725280</v>
      </c>
      <c r="J268" s="96">
        <f>J244</f>
        <v>0</v>
      </c>
      <c r="K268" s="96">
        <f>K244</f>
        <v>0</v>
      </c>
      <c r="L268" s="96">
        <f>L244</f>
        <v>0</v>
      </c>
      <c r="M268" s="96">
        <f>M244</f>
        <v>942864</v>
      </c>
      <c r="N268" s="96">
        <f>N244</f>
        <v>0</v>
      </c>
      <c r="O268" s="96">
        <f>O244</f>
        <v>942864</v>
      </c>
      <c r="P268" s="96">
        <f>P244</f>
        <v>0</v>
      </c>
      <c r="Q268" s="96">
        <f>Q244</f>
        <v>0</v>
      </c>
      <c r="R268" s="96">
        <f>R244</f>
        <v>44740.8</v>
      </c>
      <c r="S268" s="96">
        <f>S244</f>
        <v>0</v>
      </c>
      <c r="T268" s="96">
        <f>T244</f>
        <v>44740.8</v>
      </c>
      <c r="U268" s="96">
        <f>U244</f>
        <v>0</v>
      </c>
      <c r="V268" s="96">
        <f>V244</f>
        <v>0</v>
      </c>
      <c r="W268" s="96">
        <f>W244</f>
        <v>269547.2</v>
      </c>
      <c r="X268" s="96">
        <f>X244</f>
        <v>0</v>
      </c>
      <c r="Y268" s="96">
        <f>Y244</f>
        <v>269547.2</v>
      </c>
      <c r="Z268" s="96">
        <f>Z244</f>
        <v>0</v>
      </c>
      <c r="AA268" s="96">
        <f>AA244</f>
        <v>0</v>
      </c>
      <c r="AB268" s="96">
        <f>AB244</f>
        <v>1039568</v>
      </c>
      <c r="AC268" s="96">
        <f>AC244</f>
        <v>0</v>
      </c>
      <c r="AD268" s="96">
        <f>AD244</f>
        <v>314288</v>
      </c>
      <c r="AE268" s="96">
        <f>AE244</f>
        <v>240</v>
      </c>
      <c r="AF268" s="96">
        <f>AF244</f>
        <v>725280</v>
      </c>
    </row>
    <row r="269" s="10" customFormat="1" ht="23" customHeight="1" spans="1:32">
      <c r="A269" s="26"/>
      <c r="B269" s="27" t="s">
        <v>35</v>
      </c>
      <c r="C269" s="27" t="s">
        <v>81</v>
      </c>
      <c r="D269" s="27"/>
      <c r="E269" s="96">
        <f t="shared" ref="E269:AF269" si="765">E245</f>
        <v>2000</v>
      </c>
      <c r="F269" s="96">
        <f>F245</f>
        <v>1520000</v>
      </c>
      <c r="G269" s="96">
        <f>G245</f>
        <v>0</v>
      </c>
      <c r="H269" s="96">
        <f>H245</f>
        <v>1040000</v>
      </c>
      <c r="I269" s="96">
        <f>I245</f>
        <v>480000</v>
      </c>
      <c r="J269" s="96">
        <f>J245</f>
        <v>0</v>
      </c>
      <c r="K269" s="96">
        <f>K245</f>
        <v>0</v>
      </c>
      <c r="L269" s="96">
        <f>L245</f>
        <v>0</v>
      </c>
      <c r="M269" s="96">
        <f>M245</f>
        <v>624000</v>
      </c>
      <c r="N269" s="96">
        <f>N245</f>
        <v>0</v>
      </c>
      <c r="O269" s="96">
        <f>O245</f>
        <v>624000</v>
      </c>
      <c r="P269" s="96">
        <f>P245</f>
        <v>0</v>
      </c>
      <c r="Q269" s="96">
        <f>Q245</f>
        <v>0</v>
      </c>
      <c r="R269" s="96">
        <f>R245</f>
        <v>124800</v>
      </c>
      <c r="S269" s="96">
        <f>S245</f>
        <v>0</v>
      </c>
      <c r="T269" s="96">
        <f>T245</f>
        <v>124800</v>
      </c>
      <c r="U269" s="96">
        <f>U245</f>
        <v>0</v>
      </c>
      <c r="V269" s="96">
        <f>V245</f>
        <v>0</v>
      </c>
      <c r="W269" s="96">
        <f>W245</f>
        <v>83200</v>
      </c>
      <c r="X269" s="96">
        <f>X245</f>
        <v>0</v>
      </c>
      <c r="Y269" s="96">
        <f>Y245</f>
        <v>83200</v>
      </c>
      <c r="Z269" s="96">
        <f>Z245</f>
        <v>0</v>
      </c>
      <c r="AA269" s="96">
        <f>AA245</f>
        <v>0</v>
      </c>
      <c r="AB269" s="96">
        <f>AB245</f>
        <v>688000</v>
      </c>
      <c r="AC269" s="96">
        <f>AC245</f>
        <v>0</v>
      </c>
      <c r="AD269" s="96">
        <f>AD245</f>
        <v>208000</v>
      </c>
      <c r="AE269" s="96">
        <f>AE245</f>
        <v>240</v>
      </c>
      <c r="AF269" s="96">
        <f>AF245</f>
        <v>480000</v>
      </c>
    </row>
    <row r="270" s="10" customFormat="1" ht="23" customHeight="1" spans="1:32">
      <c r="A270" s="26"/>
      <c r="B270" s="27"/>
      <c r="C270" s="27" t="s">
        <v>78</v>
      </c>
      <c r="D270" s="27"/>
      <c r="E270" s="96">
        <f t="shared" ref="E270:AF270" si="766">E246</f>
        <v>3</v>
      </c>
      <c r="F270" s="96">
        <f>F246</f>
        <v>2280</v>
      </c>
      <c r="G270" s="96">
        <f>G246</f>
        <v>0</v>
      </c>
      <c r="H270" s="96">
        <f>H246</f>
        <v>1560</v>
      </c>
      <c r="I270" s="96">
        <f>I246</f>
        <v>720</v>
      </c>
      <c r="J270" s="96">
        <f>J246</f>
        <v>0</v>
      </c>
      <c r="K270" s="96">
        <f>K246</f>
        <v>0</v>
      </c>
      <c r="L270" s="96">
        <f>L246</f>
        <v>0</v>
      </c>
      <c r="M270" s="96">
        <f>M246</f>
        <v>936</v>
      </c>
      <c r="N270" s="96">
        <f>N246</f>
        <v>0</v>
      </c>
      <c r="O270" s="96">
        <f>O246</f>
        <v>936</v>
      </c>
      <c r="P270" s="96">
        <f>P246</f>
        <v>0</v>
      </c>
      <c r="Q270" s="96">
        <f>Q246</f>
        <v>0</v>
      </c>
      <c r="R270" s="96">
        <f>R246</f>
        <v>0</v>
      </c>
      <c r="S270" s="96">
        <f>S246</f>
        <v>0</v>
      </c>
      <c r="T270" s="96">
        <f>T246</f>
        <v>0</v>
      </c>
      <c r="U270" s="96">
        <f>U246</f>
        <v>0</v>
      </c>
      <c r="V270" s="96">
        <f>V246</f>
        <v>0</v>
      </c>
      <c r="W270" s="96">
        <f>W246</f>
        <v>312</v>
      </c>
      <c r="X270" s="96">
        <f>X246</f>
        <v>0</v>
      </c>
      <c r="Y270" s="96">
        <f>Y246</f>
        <v>312</v>
      </c>
      <c r="Z270" s="96">
        <f>Z246</f>
        <v>0</v>
      </c>
      <c r="AA270" s="96">
        <f>AA246</f>
        <v>0</v>
      </c>
      <c r="AB270" s="96">
        <f>AB246</f>
        <v>1032</v>
      </c>
      <c r="AC270" s="96">
        <f>AC246</f>
        <v>0</v>
      </c>
      <c r="AD270" s="96">
        <f>AD246</f>
        <v>312</v>
      </c>
      <c r="AE270" s="96">
        <f>AE246</f>
        <v>240</v>
      </c>
      <c r="AF270" s="96">
        <f>AF246</f>
        <v>720</v>
      </c>
    </row>
    <row r="271" s="10" customFormat="1" ht="23" customHeight="1" spans="1:32">
      <c r="A271" s="26"/>
      <c r="B271" s="24" t="s">
        <v>61</v>
      </c>
      <c r="C271" s="24"/>
      <c r="D271" s="27"/>
      <c r="E271" s="96">
        <f t="shared" ref="E271:AF271" si="767">E247</f>
        <v>11734</v>
      </c>
      <c r="F271" s="96">
        <f>F247</f>
        <v>8917840</v>
      </c>
      <c r="G271" s="96">
        <f>G247</f>
        <v>0</v>
      </c>
      <c r="H271" s="96">
        <f>H247</f>
        <v>6101680</v>
      </c>
      <c r="I271" s="96">
        <f>I247</f>
        <v>2816160</v>
      </c>
      <c r="J271" s="96">
        <f>J247</f>
        <v>0</v>
      </c>
      <c r="K271" s="96">
        <f>K247</f>
        <v>0</v>
      </c>
      <c r="L271" s="96">
        <f>L247</f>
        <v>0</v>
      </c>
      <c r="M271" s="96">
        <f>M247</f>
        <v>3661008</v>
      </c>
      <c r="N271" s="96">
        <f>N247</f>
        <v>0</v>
      </c>
      <c r="O271" s="96">
        <f>O247</f>
        <v>3661008</v>
      </c>
      <c r="P271" s="96">
        <f>P247</f>
        <v>0</v>
      </c>
      <c r="Q271" s="96">
        <f>Q247</f>
        <v>0</v>
      </c>
      <c r="R271" s="96">
        <f>R247</f>
        <v>101088</v>
      </c>
      <c r="S271" s="96">
        <f>S247</f>
        <v>0</v>
      </c>
      <c r="T271" s="96">
        <f>T247</f>
        <v>101088</v>
      </c>
      <c r="U271" s="96">
        <f>U247</f>
        <v>0</v>
      </c>
      <c r="V271" s="96">
        <f>V247</f>
        <v>0</v>
      </c>
      <c r="W271" s="96">
        <f>W247</f>
        <v>1119248</v>
      </c>
      <c r="X271" s="96">
        <f>X247</f>
        <v>0</v>
      </c>
      <c r="Y271" s="96">
        <f>Y247</f>
        <v>1119248</v>
      </c>
      <c r="Z271" s="96">
        <f>Z247</f>
        <v>0</v>
      </c>
      <c r="AA271" s="96">
        <f>AA247</f>
        <v>0</v>
      </c>
      <c r="AB271" s="96">
        <f>AB247</f>
        <v>4036496</v>
      </c>
      <c r="AC271" s="96">
        <f>AC247</f>
        <v>0</v>
      </c>
      <c r="AD271" s="96">
        <f>AD247</f>
        <v>1220336</v>
      </c>
      <c r="AE271" s="96">
        <f>AE247</f>
        <v>240</v>
      </c>
      <c r="AF271" s="96">
        <f>AF247</f>
        <v>2816160</v>
      </c>
    </row>
    <row r="272" s="10" customFormat="1" ht="23" customHeight="1" spans="1:32">
      <c r="A272" s="26"/>
      <c r="B272" s="27"/>
      <c r="C272" s="27" t="s">
        <v>62</v>
      </c>
      <c r="D272" s="27"/>
      <c r="E272" s="96">
        <f t="shared" ref="E272:AF272" si="768">E248</f>
        <v>13426</v>
      </c>
      <c r="F272" s="96">
        <f>F248</f>
        <v>10203760</v>
      </c>
      <c r="G272" s="96">
        <f>G248</f>
        <v>0</v>
      </c>
      <c r="H272" s="96">
        <f>H248</f>
        <v>6981520</v>
      </c>
      <c r="I272" s="96">
        <f>I248</f>
        <v>3222240</v>
      </c>
      <c r="J272" s="96">
        <f>J248</f>
        <v>0</v>
      </c>
      <c r="K272" s="96">
        <f>K248</f>
        <v>0</v>
      </c>
      <c r="L272" s="96">
        <f>L248</f>
        <v>0</v>
      </c>
      <c r="M272" s="96">
        <f>M248</f>
        <v>4188912</v>
      </c>
      <c r="N272" s="96">
        <f>N248</f>
        <v>0</v>
      </c>
      <c r="O272" s="96">
        <f>O248</f>
        <v>4188912</v>
      </c>
      <c r="P272" s="96">
        <f>P248</f>
        <v>0</v>
      </c>
      <c r="Q272" s="96">
        <f>Q248</f>
        <v>0</v>
      </c>
      <c r="R272" s="96">
        <f>R248</f>
        <v>246480</v>
      </c>
      <c r="S272" s="96">
        <f>S248</f>
        <v>0</v>
      </c>
      <c r="T272" s="96">
        <f>T248</f>
        <v>246480</v>
      </c>
      <c r="U272" s="96">
        <f>U248</f>
        <v>0</v>
      </c>
      <c r="V272" s="96">
        <f>V248</f>
        <v>0</v>
      </c>
      <c r="W272" s="96">
        <f>W248</f>
        <v>1149824</v>
      </c>
      <c r="X272" s="96">
        <f>X248</f>
        <v>0</v>
      </c>
      <c r="Y272" s="96">
        <f>Y248</f>
        <v>1149824</v>
      </c>
      <c r="Z272" s="96">
        <f>Z248</f>
        <v>0</v>
      </c>
      <c r="AA272" s="96">
        <f>AA248</f>
        <v>0</v>
      </c>
      <c r="AB272" s="96">
        <f>AB248</f>
        <v>4618544</v>
      </c>
      <c r="AC272" s="96">
        <f>AC248</f>
        <v>0</v>
      </c>
      <c r="AD272" s="96">
        <f>AD248</f>
        <v>1396304</v>
      </c>
      <c r="AE272" s="96">
        <f>AE248</f>
        <v>240</v>
      </c>
      <c r="AF272" s="96">
        <f>AF248</f>
        <v>3222240</v>
      </c>
    </row>
    <row r="273" s="11" customFormat="1" ht="24" customHeight="1" spans="1:32">
      <c r="A273" s="105"/>
      <c r="B273" s="52" t="s">
        <v>83</v>
      </c>
      <c r="C273" s="106"/>
      <c r="D273" s="52"/>
      <c r="E273" s="107">
        <f t="shared" ref="E273:J273" si="769">E256+E260+E266</f>
        <v>2751289</v>
      </c>
      <c r="F273" s="108">
        <f>F256+F260+F266</f>
        <v>2090625490</v>
      </c>
      <c r="G273" s="108">
        <f>G256+G260+G266</f>
        <v>649668480</v>
      </c>
      <c r="H273" s="108">
        <f>H256+H260+H266</f>
        <v>1430316130</v>
      </c>
      <c r="I273" s="108">
        <f>I256+I260+I266</f>
        <v>10640880</v>
      </c>
      <c r="J273" s="108">
        <f>J256+J260+J266</f>
        <v>649668480</v>
      </c>
      <c r="K273" s="123" t="s">
        <v>33</v>
      </c>
      <c r="L273" s="108">
        <f t="shared" ref="L273:O273" si="770">L256+L260+L266</f>
        <v>649668480</v>
      </c>
      <c r="M273" s="108">
        <f>M256+M260+M266</f>
        <v>858048018</v>
      </c>
      <c r="N273" s="123" t="s">
        <v>33</v>
      </c>
      <c r="O273" s="108">
        <f>O256+O260+O266</f>
        <v>858048018</v>
      </c>
      <c r="P273" s="123" t="s">
        <v>33</v>
      </c>
      <c r="Q273" s="108">
        <v>0</v>
      </c>
      <c r="R273" s="108">
        <f t="shared" ref="R273:W273" si="771">R256+R260+R266</f>
        <v>30005539.2</v>
      </c>
      <c r="S273" s="123" t="s">
        <v>33</v>
      </c>
      <c r="T273" s="108">
        <f t="shared" ref="T273:W273" si="772">T256+T260+T266</f>
        <v>30005539.2</v>
      </c>
      <c r="U273" s="123" t="s">
        <v>33</v>
      </c>
      <c r="V273" s="108">
        <f>V256+V260+V266</f>
        <v>0</v>
      </c>
      <c r="W273" s="108">
        <f>W256+W260+W266</f>
        <v>255907433.6</v>
      </c>
      <c r="X273" s="123" t="s">
        <v>33</v>
      </c>
      <c r="Y273" s="108">
        <f t="shared" ref="Y273:AB273" si="773">Y256+Y260+Y266</f>
        <v>255907433.6</v>
      </c>
      <c r="Z273" s="123" t="s">
        <v>33</v>
      </c>
      <c r="AA273" s="108">
        <f t="shared" ref="AA273:AD273" si="774">AA256+AA260+AA266</f>
        <v>0</v>
      </c>
      <c r="AB273" s="108">
        <f>AB256+AB260+AB266</f>
        <v>296996019.2</v>
      </c>
      <c r="AC273" s="123" t="s">
        <v>33</v>
      </c>
      <c r="AD273" s="128">
        <f>AD256+AD260+AD266</f>
        <v>286355139.2</v>
      </c>
      <c r="AE273" s="123" t="s">
        <v>33</v>
      </c>
      <c r="AF273" s="108">
        <f>AF256+AF260+AF266</f>
        <v>10640880</v>
      </c>
    </row>
    <row r="274" s="10" customFormat="1" ht="19" customHeight="1" spans="1:32">
      <c r="A274" s="26"/>
      <c r="B274" s="27"/>
      <c r="C274" s="27" t="s">
        <v>84</v>
      </c>
      <c r="D274" s="59"/>
      <c r="E274" s="96">
        <v>97</v>
      </c>
      <c r="F274" s="109">
        <f t="shared" ref="F274:F276" si="775">G274+H274</f>
        <v>64540</v>
      </c>
      <c r="G274" s="110">
        <v>12160</v>
      </c>
      <c r="H274" s="110">
        <f t="shared" ref="H274:H276" si="776">M274+R274+W274</f>
        <v>52380</v>
      </c>
      <c r="I274" s="110"/>
      <c r="J274" s="110">
        <f t="shared" ref="J274:J276" si="777">L274</f>
        <v>12160</v>
      </c>
      <c r="K274" s="91"/>
      <c r="L274" s="110">
        <v>12160</v>
      </c>
      <c r="M274" s="110">
        <f t="shared" ref="M274:M276" si="778">O274</f>
        <v>50440</v>
      </c>
      <c r="N274" s="91"/>
      <c r="O274" s="110">
        <v>50440</v>
      </c>
      <c r="P274" s="91"/>
      <c r="Q274" s="110"/>
      <c r="R274" s="110"/>
      <c r="S274" s="91"/>
      <c r="T274" s="110"/>
      <c r="U274" s="91"/>
      <c r="V274" s="110"/>
      <c r="W274" s="96">
        <f t="shared" ref="W274:W276" si="779">Y274</f>
        <v>1940</v>
      </c>
      <c r="X274" s="65"/>
      <c r="Y274" s="96">
        <v>1940</v>
      </c>
      <c r="Z274" s="65"/>
      <c r="AA274" s="96"/>
      <c r="AB274" s="96"/>
      <c r="AC274" s="65"/>
      <c r="AD274" s="129"/>
      <c r="AE274" s="65"/>
      <c r="AF274" s="96"/>
    </row>
    <row r="275" s="10" customFormat="1" ht="19" customHeight="1" spans="1:32">
      <c r="A275" s="26"/>
      <c r="B275" s="27"/>
      <c r="C275" s="27" t="s">
        <v>85</v>
      </c>
      <c r="D275" s="59"/>
      <c r="E275" s="96">
        <v>262113</v>
      </c>
      <c r="F275" s="109">
        <f>G275+H275</f>
        <v>164804780</v>
      </c>
      <c r="G275" s="110">
        <v>23263760</v>
      </c>
      <c r="H275" s="110">
        <f>M275+R275+W275</f>
        <v>141541020</v>
      </c>
      <c r="I275" s="110"/>
      <c r="J275" s="110">
        <f>L275</f>
        <v>23263760</v>
      </c>
      <c r="K275" s="91"/>
      <c r="L275" s="110">
        <v>23263760</v>
      </c>
      <c r="M275" s="110">
        <f>O275</f>
        <v>81779256</v>
      </c>
      <c r="N275" s="91"/>
      <c r="O275" s="110">
        <v>81779256</v>
      </c>
      <c r="P275" s="91"/>
      <c r="Q275" s="110"/>
      <c r="R275" s="110">
        <f>T275</f>
        <v>54519504</v>
      </c>
      <c r="S275" s="91"/>
      <c r="T275" s="110">
        <v>54519504</v>
      </c>
      <c r="U275" s="91"/>
      <c r="V275" s="110"/>
      <c r="W275" s="96">
        <f>Y275</f>
        <v>5242260</v>
      </c>
      <c r="X275" s="65"/>
      <c r="Y275" s="96">
        <v>5242260</v>
      </c>
      <c r="Z275" s="65"/>
      <c r="AA275" s="96"/>
      <c r="AB275" s="96"/>
      <c r="AC275" s="65"/>
      <c r="AD275" s="129"/>
      <c r="AE275" s="65"/>
      <c r="AF275" s="96"/>
    </row>
    <row r="276" s="10" customFormat="1" ht="19" customHeight="1" spans="1:32">
      <c r="A276" s="26"/>
      <c r="B276" s="111"/>
      <c r="C276" s="111" t="s">
        <v>86</v>
      </c>
      <c r="D276" s="58"/>
      <c r="E276" s="112">
        <v>47872</v>
      </c>
      <c r="F276" s="113">
        <f>G276+H276</f>
        <v>29979320</v>
      </c>
      <c r="G276" s="114">
        <v>4128440</v>
      </c>
      <c r="H276" s="114">
        <f>M276+R276+W276</f>
        <v>25850880</v>
      </c>
      <c r="I276" s="114"/>
      <c r="J276" s="110">
        <f>L276</f>
        <v>4128440</v>
      </c>
      <c r="K276" s="110"/>
      <c r="L276" s="110">
        <v>4128440</v>
      </c>
      <c r="M276" s="110">
        <f>O276</f>
        <v>14936064</v>
      </c>
      <c r="N276" s="110"/>
      <c r="O276" s="110">
        <v>14936064</v>
      </c>
      <c r="P276" s="110"/>
      <c r="Q276" s="110"/>
      <c r="R276" s="110"/>
      <c r="S276" s="110"/>
      <c r="T276" s="110"/>
      <c r="U276" s="110"/>
      <c r="V276" s="110"/>
      <c r="W276" s="96">
        <f>Y276</f>
        <v>10914816</v>
      </c>
      <c r="X276" s="65"/>
      <c r="Y276" s="96">
        <v>10914816</v>
      </c>
      <c r="Z276" s="65"/>
      <c r="AA276" s="96"/>
      <c r="AB276" s="96"/>
      <c r="AC276" s="65"/>
      <c r="AD276" s="129"/>
      <c r="AE276" s="65"/>
      <c r="AF276" s="96"/>
    </row>
    <row r="277" s="11" customFormat="1" ht="24" customHeight="1" spans="1:32">
      <c r="A277" s="115"/>
      <c r="B277" s="32"/>
      <c r="C277" s="116" t="s">
        <v>87</v>
      </c>
      <c r="D277" s="76"/>
      <c r="E277" s="108">
        <f t="shared" ref="E277:H277" si="780">E275+E274+E276</f>
        <v>310082</v>
      </c>
      <c r="F277" s="108">
        <f>F275+F274+F276</f>
        <v>194848640</v>
      </c>
      <c r="G277" s="108">
        <f>G275+G274+G276</f>
        <v>27404360</v>
      </c>
      <c r="H277" s="107">
        <f>H275+H274+H276</f>
        <v>167444280</v>
      </c>
      <c r="I277" s="107"/>
      <c r="J277" s="124">
        <f t="shared" ref="J277:Y277" si="781">J275+J274+J276</f>
        <v>27404360</v>
      </c>
      <c r="K277" s="107"/>
      <c r="L277" s="107">
        <f t="shared" ref="L277:Y277" si="782">L275+L274+L276</f>
        <v>27404360</v>
      </c>
      <c r="M277" s="107">
        <f>M275+M274+M276</f>
        <v>96765760</v>
      </c>
      <c r="N277" s="107">
        <f>N275+N274+N276</f>
        <v>0</v>
      </c>
      <c r="O277" s="107">
        <f>O275+O274+O276</f>
        <v>96765760</v>
      </c>
      <c r="P277" s="107">
        <f>P275+P274+P276</f>
        <v>0</v>
      </c>
      <c r="Q277" s="107">
        <f>Q275+Q274+Q276</f>
        <v>0</v>
      </c>
      <c r="R277" s="107">
        <f>R275+R274+R276</f>
        <v>54519504</v>
      </c>
      <c r="S277" s="107">
        <f>S275+S274+S276</f>
        <v>0</v>
      </c>
      <c r="T277" s="107">
        <f>T275+T274+T276</f>
        <v>54519504</v>
      </c>
      <c r="U277" s="107">
        <f>U275+U274+U276</f>
        <v>0</v>
      </c>
      <c r="V277" s="108">
        <f>V275+V274+V276</f>
        <v>0</v>
      </c>
      <c r="W277" s="108">
        <f>W275+W274+W276</f>
        <v>16159016</v>
      </c>
      <c r="X277" s="108">
        <f>X275+X274+X276</f>
        <v>0</v>
      </c>
      <c r="Y277" s="108">
        <f>Y275+Y274+Y276</f>
        <v>16159016</v>
      </c>
      <c r="Z277" s="123"/>
      <c r="AA277" s="108"/>
      <c r="AB277" s="108"/>
      <c r="AC277" s="123"/>
      <c r="AD277" s="128"/>
      <c r="AE277" s="123"/>
      <c r="AF277" s="108"/>
    </row>
    <row r="278" s="10" customFormat="1" ht="23.1" customHeight="1" spans="1:32">
      <c r="A278" s="26"/>
      <c r="B278" s="117" t="s">
        <v>42</v>
      </c>
      <c r="C278" s="117"/>
      <c r="D278" s="117"/>
      <c r="E278" s="117"/>
      <c r="F278" s="117"/>
      <c r="G278" s="117"/>
      <c r="H278" s="96">
        <f>AD278</f>
        <v>315810.4</v>
      </c>
      <c r="I278" s="109">
        <f t="shared" ref="I278:I285" si="783">AF278</f>
        <v>1730</v>
      </c>
      <c r="J278" s="96"/>
      <c r="K278" s="96"/>
      <c r="L278" s="96"/>
      <c r="M278" s="96"/>
      <c r="N278" s="96"/>
      <c r="O278" s="96"/>
      <c r="P278" s="96"/>
      <c r="Q278" s="96"/>
      <c r="R278" s="96"/>
      <c r="S278" s="96"/>
      <c r="T278" s="96"/>
      <c r="U278" s="96"/>
      <c r="V278" s="126"/>
      <c r="W278" s="96">
        <v>0</v>
      </c>
      <c r="X278" s="65"/>
      <c r="Y278" s="96">
        <v>0</v>
      </c>
      <c r="Z278" s="65"/>
      <c r="AA278" s="96"/>
      <c r="AB278" s="96">
        <f t="shared" ref="AB278:AB280" si="784">AD278+AF278</f>
        <v>317540.4</v>
      </c>
      <c r="AC278" s="65"/>
      <c r="AD278" s="96">
        <f>AD250</f>
        <v>315810.4</v>
      </c>
      <c r="AE278" s="65"/>
      <c r="AF278" s="96">
        <f>AF250</f>
        <v>1730</v>
      </c>
    </row>
    <row r="279" s="10" customFormat="1" ht="23.1" customHeight="1" spans="1:32">
      <c r="A279" s="26"/>
      <c r="B279" s="118" t="s">
        <v>74</v>
      </c>
      <c r="C279" s="118"/>
      <c r="D279" s="118"/>
      <c r="E279" s="118"/>
      <c r="F279" s="118"/>
      <c r="G279" s="118"/>
      <c r="H279" s="96">
        <f>W279+AD279</f>
        <v>1660600</v>
      </c>
      <c r="I279" s="113">
        <f>AF279</f>
        <v>2402300</v>
      </c>
      <c r="J279" s="112"/>
      <c r="K279" s="112"/>
      <c r="L279" s="112"/>
      <c r="M279" s="112"/>
      <c r="N279" s="112"/>
      <c r="O279" s="112"/>
      <c r="P279" s="112"/>
      <c r="Q279" s="112"/>
      <c r="R279" s="112"/>
      <c r="S279" s="112"/>
      <c r="T279" s="112"/>
      <c r="U279" s="112"/>
      <c r="V279" s="127"/>
      <c r="W279" s="112">
        <f>Y279</f>
        <v>830300</v>
      </c>
      <c r="X279" s="65"/>
      <c r="Y279" s="96">
        <f>Y251</f>
        <v>830300</v>
      </c>
      <c r="Z279" s="65"/>
      <c r="AA279" s="96"/>
      <c r="AB279" s="96">
        <f>AD279+AF279</f>
        <v>3232600</v>
      </c>
      <c r="AC279" s="65"/>
      <c r="AD279" s="96">
        <f>AD251</f>
        <v>830300</v>
      </c>
      <c r="AE279" s="65"/>
      <c r="AF279" s="96">
        <f>AF251</f>
        <v>2402300</v>
      </c>
    </row>
    <row r="280" s="11" customFormat="1" ht="23.1" customHeight="1" spans="1:32">
      <c r="A280" s="119"/>
      <c r="B280" s="52" t="s">
        <v>88</v>
      </c>
      <c r="C280" s="52"/>
      <c r="D280" s="120"/>
      <c r="E280" s="120">
        <f t="shared" ref="E280:G280" si="785">E273+E277</f>
        <v>3061371</v>
      </c>
      <c r="F280" s="120">
        <f>F273+F277</f>
        <v>2285474130</v>
      </c>
      <c r="G280" s="120">
        <f>G273+G277</f>
        <v>677072840</v>
      </c>
      <c r="H280" s="121">
        <f t="shared" ref="H280:J280" si="786">H273+H277+H278+H279</f>
        <v>1599736820.4</v>
      </c>
      <c r="I280" s="125">
        <f>I273+I277+I278+I279</f>
        <v>13044910</v>
      </c>
      <c r="J280" s="125">
        <f>J273+J277+J278+J279</f>
        <v>677072840</v>
      </c>
      <c r="K280" s="125"/>
      <c r="L280" s="125">
        <f t="shared" ref="L280:O280" si="787">L273+L277+L278+L279</f>
        <v>677072840</v>
      </c>
      <c r="M280" s="125">
        <f>M273+M277+M278+M279</f>
        <v>954813778</v>
      </c>
      <c r="N280" s="125"/>
      <c r="O280" s="125">
        <f>O273+O277+O278+O279</f>
        <v>954813778</v>
      </c>
      <c r="P280" s="125"/>
      <c r="Q280" s="125"/>
      <c r="R280" s="125">
        <f t="shared" ref="R280:W280" si="788">R273+R277+R278+R279</f>
        <v>84525043.2</v>
      </c>
      <c r="S280" s="125"/>
      <c r="T280" s="125">
        <f t="shared" ref="T280:Y280" si="789">T273+T277+T278+T279</f>
        <v>84525043.2</v>
      </c>
      <c r="U280" s="125"/>
      <c r="V280" s="125"/>
      <c r="W280" s="125">
        <f>W273+W277+W278+W279</f>
        <v>272896749.6</v>
      </c>
      <c r="X280" s="125"/>
      <c r="Y280" s="125">
        <f>Y273+Y277+Y278+Y279</f>
        <v>272896749.6</v>
      </c>
      <c r="Z280" s="123"/>
      <c r="AA280" s="108"/>
      <c r="AB280" s="108">
        <f>AD280+AF280</f>
        <v>300546159.6</v>
      </c>
      <c r="AC280" s="123"/>
      <c r="AD280" s="108">
        <f>AD273+AD278+AD279</f>
        <v>287501249.6</v>
      </c>
      <c r="AE280" s="123"/>
      <c r="AF280" s="108">
        <f>AF273+AF278+AF279</f>
        <v>13044910</v>
      </c>
    </row>
    <row r="281" s="10" customFormat="1" spans="1:32">
      <c r="A281" s="34"/>
      <c r="B281" s="88"/>
      <c r="C281" s="88"/>
      <c r="D281" s="88"/>
      <c r="E281" s="88"/>
      <c r="F281" s="67"/>
      <c r="G281" s="67"/>
      <c r="H281" s="88"/>
      <c r="I281" s="97"/>
      <c r="J281" s="67"/>
      <c r="K281" s="67"/>
      <c r="L281" s="88"/>
      <c r="M281" s="88"/>
      <c r="N281" s="97"/>
      <c r="O281" s="98"/>
      <c r="P281" s="67"/>
      <c r="Q281" s="67"/>
      <c r="R281" s="67"/>
      <c r="S281" s="67"/>
      <c r="T281" s="88"/>
      <c r="U281" s="88"/>
      <c r="V281" s="88"/>
      <c r="W281" s="88"/>
      <c r="X281" s="88"/>
      <c r="Y281" s="88"/>
      <c r="Z281" s="88"/>
      <c r="AA281" s="88"/>
      <c r="AB281" s="88"/>
      <c r="AC281" s="88"/>
      <c r="AD281" s="88"/>
      <c r="AE281" s="88"/>
      <c r="AF281" s="88"/>
    </row>
    <row r="282" s="10" customFormat="1" ht="43.5" customHeight="1" spans="1:32">
      <c r="A282" s="23" t="s">
        <v>80</v>
      </c>
      <c r="B282" s="25" t="s">
        <v>30</v>
      </c>
      <c r="C282" s="25"/>
      <c r="D282" s="25"/>
      <c r="E282" s="122">
        <f t="shared" ref="E282:J282" si="790">E283+E284+E285</f>
        <v>10416</v>
      </c>
      <c r="F282" s="122">
        <f>F283+F284+F285</f>
        <v>7603680</v>
      </c>
      <c r="G282" s="122">
        <f t="shared" ref="G282:G292" si="791">J282</f>
        <v>2493840</v>
      </c>
      <c r="H282" s="122">
        <f t="shared" ref="H282:J282" si="792">H283+H284+H285</f>
        <v>5103840</v>
      </c>
      <c r="I282" s="122">
        <f>I283+I284+I285</f>
        <v>6000</v>
      </c>
      <c r="J282" s="96">
        <f>J283+J284+J285</f>
        <v>2493840</v>
      </c>
      <c r="K282" s="65" t="s">
        <v>33</v>
      </c>
      <c r="L282" s="96">
        <f t="shared" ref="L282:O282" si="793">L283+L284+L285</f>
        <v>2493840</v>
      </c>
      <c r="M282" s="96">
        <f>M283+M284+M285</f>
        <v>2937312</v>
      </c>
      <c r="N282" s="65" t="s">
        <v>33</v>
      </c>
      <c r="O282" s="96">
        <f>O283+O284+O285</f>
        <v>2937312</v>
      </c>
      <c r="P282" s="96">
        <v>0</v>
      </c>
      <c r="Q282" s="96">
        <v>0</v>
      </c>
      <c r="R282" s="96">
        <f t="shared" ref="R282:W282" si="794">R283+R284+R285</f>
        <v>71448</v>
      </c>
      <c r="S282" s="65" t="s">
        <v>33</v>
      </c>
      <c r="T282" s="96">
        <f>T283+T284+T285</f>
        <v>71448</v>
      </c>
      <c r="U282" s="96">
        <v>0</v>
      </c>
      <c r="V282" s="96">
        <v>0</v>
      </c>
      <c r="W282" s="96">
        <f>W283+W284+W285</f>
        <v>818979.2</v>
      </c>
      <c r="X282" s="65" t="s">
        <v>33</v>
      </c>
      <c r="Y282" s="96">
        <f t="shared" ref="Y282:AD282" si="795">Y283+Y284+Y285</f>
        <v>818979.2</v>
      </c>
      <c r="Z282" s="96">
        <v>0</v>
      </c>
      <c r="AA282" s="96">
        <v>0</v>
      </c>
      <c r="AB282" s="96">
        <f t="shared" ref="AB282:AF282" si="796">AB283+AB284+AB285</f>
        <v>1282100.8</v>
      </c>
      <c r="AC282" s="65" t="s">
        <v>33</v>
      </c>
      <c r="AD282" s="96">
        <f>AD283+AD284+AD285</f>
        <v>1276100.8</v>
      </c>
      <c r="AE282" s="65" t="s">
        <v>33</v>
      </c>
      <c r="AF282" s="96">
        <f>AF283+AF284+AF285</f>
        <v>6000</v>
      </c>
    </row>
    <row r="283" s="10" customFormat="1" ht="35.1" customHeight="1" spans="1:32">
      <c r="A283" s="26"/>
      <c r="B283" s="27" t="s">
        <v>35</v>
      </c>
      <c r="C283" s="27" t="s">
        <v>36</v>
      </c>
      <c r="D283" s="27"/>
      <c r="E283" s="122">
        <v>9246</v>
      </c>
      <c r="F283" s="122">
        <f t="shared" ref="F283:F285" si="797">G283+H283+I283</f>
        <v>6749580</v>
      </c>
      <c r="G283" s="122">
        <f>J283</f>
        <v>2219040</v>
      </c>
      <c r="H283" s="122">
        <f t="shared" ref="H283:H285" si="798">O283+T283+Y283+AD283</f>
        <v>4530540</v>
      </c>
      <c r="I283" s="122">
        <f t="shared" ref="I283:I285" si="799">AF283</f>
        <v>0</v>
      </c>
      <c r="J283" s="96">
        <f t="shared" ref="J283:J285" si="800">L283</f>
        <v>2219040</v>
      </c>
      <c r="K283" s="96">
        <v>240</v>
      </c>
      <c r="L283" s="96">
        <f t="shared" ref="L283:L285" si="801">E283*K283</f>
        <v>2219040</v>
      </c>
      <c r="M283" s="96">
        <f t="shared" ref="M283:M285" si="802">O283</f>
        <v>2607372</v>
      </c>
      <c r="N283" s="96">
        <v>282</v>
      </c>
      <c r="O283" s="96">
        <f t="shared" ref="O283:O285" si="803">E283*N283</f>
        <v>2607372</v>
      </c>
      <c r="P283" s="96">
        <v>0</v>
      </c>
      <c r="Q283" s="96">
        <f t="shared" ref="Q283:Q285" si="804">E283*P283</f>
        <v>0</v>
      </c>
      <c r="R283" s="96">
        <f t="shared" ref="R283:R285" si="805">T283+V283</f>
        <v>0</v>
      </c>
      <c r="S283" s="96">
        <v>0</v>
      </c>
      <c r="T283" s="96">
        <f t="shared" ref="T283:T285" si="806">E283*S283</f>
        <v>0</v>
      </c>
      <c r="U283" s="96">
        <v>0</v>
      </c>
      <c r="V283" s="96">
        <f t="shared" ref="V283:V287" si="807">E283*U283</f>
        <v>0</v>
      </c>
      <c r="W283" s="96">
        <f t="shared" ref="W283:W285" si="808">Y283+AA283</f>
        <v>769267.2</v>
      </c>
      <c r="X283" s="96">
        <v>83.2</v>
      </c>
      <c r="Y283" s="96">
        <f t="shared" ref="Y283:Y285" si="809">E283*X283</f>
        <v>769267.2</v>
      </c>
      <c r="Z283" s="96">
        <v>0</v>
      </c>
      <c r="AA283" s="96">
        <f t="shared" ref="AA283:AA287" si="810">E283*Z283</f>
        <v>0</v>
      </c>
      <c r="AB283" s="96">
        <f t="shared" ref="AB283:AB285" si="811">AD283+AF283</f>
        <v>1153900.8</v>
      </c>
      <c r="AC283" s="96">
        <v>124.8</v>
      </c>
      <c r="AD283" s="96">
        <f t="shared" ref="AD283:AD285" si="812">E283*AC283</f>
        <v>1153900.8</v>
      </c>
      <c r="AE283" s="96">
        <v>0</v>
      </c>
      <c r="AF283" s="96">
        <f t="shared" ref="AF283:AF285" si="813">E283*AE283</f>
        <v>0</v>
      </c>
    </row>
    <row r="284" s="10" customFormat="1" ht="35.1" customHeight="1" spans="1:32">
      <c r="A284" s="26"/>
      <c r="B284" s="27"/>
      <c r="C284" s="27" t="s">
        <v>36</v>
      </c>
      <c r="D284" s="27"/>
      <c r="E284" s="122">
        <v>1145</v>
      </c>
      <c r="F284" s="122">
        <f>G284+H284+I284</f>
        <v>835850</v>
      </c>
      <c r="G284" s="122">
        <f>J284</f>
        <v>274800</v>
      </c>
      <c r="H284" s="122">
        <f>O284+T284+Y284+AD284</f>
        <v>561050</v>
      </c>
      <c r="I284" s="122">
        <f>AF284</f>
        <v>0</v>
      </c>
      <c r="J284" s="96">
        <f>L284</f>
        <v>274800</v>
      </c>
      <c r="K284" s="96">
        <v>240</v>
      </c>
      <c r="L284" s="96">
        <f>E284*K284</f>
        <v>274800</v>
      </c>
      <c r="M284" s="96">
        <f>O284</f>
        <v>322890</v>
      </c>
      <c r="N284" s="96">
        <v>282</v>
      </c>
      <c r="O284" s="96">
        <f>E284*N284</f>
        <v>322890</v>
      </c>
      <c r="P284" s="96">
        <v>0</v>
      </c>
      <c r="Q284" s="96">
        <f>E284*P284</f>
        <v>0</v>
      </c>
      <c r="R284" s="96">
        <f>T284+V284</f>
        <v>71448</v>
      </c>
      <c r="S284" s="96">
        <v>62.4</v>
      </c>
      <c r="T284" s="96">
        <f>E284*S284</f>
        <v>71448</v>
      </c>
      <c r="U284" s="96">
        <v>0</v>
      </c>
      <c r="V284" s="96">
        <f>E284*U284</f>
        <v>0</v>
      </c>
      <c r="W284" s="96">
        <f>Y284+AA284</f>
        <v>47632</v>
      </c>
      <c r="X284" s="96">
        <v>41.6</v>
      </c>
      <c r="Y284" s="96">
        <f>E284*X284</f>
        <v>47632</v>
      </c>
      <c r="Z284" s="96">
        <v>0</v>
      </c>
      <c r="AA284" s="96">
        <f>E284*Z284</f>
        <v>0</v>
      </c>
      <c r="AB284" s="96">
        <f>AD284+AF284</f>
        <v>119080</v>
      </c>
      <c r="AC284" s="96">
        <v>104</v>
      </c>
      <c r="AD284" s="96">
        <f>E284*AC284</f>
        <v>119080</v>
      </c>
      <c r="AE284" s="96">
        <v>0</v>
      </c>
      <c r="AF284" s="96">
        <f>E284*AE284</f>
        <v>0</v>
      </c>
    </row>
    <row r="285" s="10" customFormat="1" ht="35.1" customHeight="1" spans="1:32">
      <c r="A285" s="26"/>
      <c r="B285" s="27"/>
      <c r="C285" s="27" t="s">
        <v>37</v>
      </c>
      <c r="D285" s="27"/>
      <c r="E285" s="122">
        <v>25</v>
      </c>
      <c r="F285" s="122">
        <f>G285+H285+I285</f>
        <v>18250</v>
      </c>
      <c r="G285" s="122">
        <f>J285</f>
        <v>0</v>
      </c>
      <c r="H285" s="122">
        <f>O285+T285+Y285+AD285</f>
        <v>12250</v>
      </c>
      <c r="I285" s="122">
        <f>AF285</f>
        <v>6000</v>
      </c>
      <c r="J285" s="96">
        <f>L285</f>
        <v>0</v>
      </c>
      <c r="K285" s="96">
        <v>0</v>
      </c>
      <c r="L285" s="96">
        <f>E285*K285</f>
        <v>0</v>
      </c>
      <c r="M285" s="96">
        <f>O285</f>
        <v>7050</v>
      </c>
      <c r="N285" s="96">
        <v>282</v>
      </c>
      <c r="O285" s="96">
        <f>E285*N285</f>
        <v>7050</v>
      </c>
      <c r="P285" s="96">
        <v>0</v>
      </c>
      <c r="Q285" s="96">
        <f>E285*P285</f>
        <v>0</v>
      </c>
      <c r="R285" s="96">
        <f>T285+V285</f>
        <v>0</v>
      </c>
      <c r="S285" s="96">
        <v>0</v>
      </c>
      <c r="T285" s="96">
        <f>E285*S285</f>
        <v>0</v>
      </c>
      <c r="U285" s="96">
        <v>0</v>
      </c>
      <c r="V285" s="96">
        <v>0</v>
      </c>
      <c r="W285" s="96">
        <f>Y285+AA285</f>
        <v>2080</v>
      </c>
      <c r="X285" s="96">
        <v>83.2</v>
      </c>
      <c r="Y285" s="96">
        <f>E285*X285</f>
        <v>2080</v>
      </c>
      <c r="Z285" s="96">
        <v>0</v>
      </c>
      <c r="AA285" s="96">
        <v>0</v>
      </c>
      <c r="AB285" s="96">
        <f>AD285+AF285</f>
        <v>9120</v>
      </c>
      <c r="AC285" s="96">
        <v>124.8</v>
      </c>
      <c r="AD285" s="96">
        <f>E285*AC285</f>
        <v>3120</v>
      </c>
      <c r="AE285" s="96">
        <v>240</v>
      </c>
      <c r="AF285" s="96">
        <f>E285*AE285</f>
        <v>6000</v>
      </c>
    </row>
    <row r="286" s="10" customFormat="1" ht="35.1" customHeight="1" spans="1:32">
      <c r="A286" s="26"/>
      <c r="B286" s="25" t="s">
        <v>39</v>
      </c>
      <c r="C286" s="25"/>
      <c r="D286" s="25"/>
      <c r="E286" s="122">
        <f t="shared" ref="E286:I286" si="814">E287+E288+E289</f>
        <v>107</v>
      </c>
      <c r="F286" s="122">
        <f>F287+F288+F289</f>
        <v>78110</v>
      </c>
      <c r="G286" s="122">
        <f>J286</f>
        <v>25440</v>
      </c>
      <c r="H286" s="122">
        <f>H287+H288+H289</f>
        <v>52430</v>
      </c>
      <c r="I286" s="122">
        <f>I287+I288+I289</f>
        <v>240</v>
      </c>
      <c r="J286" s="96">
        <f>J287+J289</f>
        <v>25440</v>
      </c>
      <c r="K286" s="65" t="s">
        <v>33</v>
      </c>
      <c r="L286" s="96">
        <f t="shared" ref="L286:O286" si="815">L287+L288+L289</f>
        <v>25440</v>
      </c>
      <c r="M286" s="96">
        <f>M287+M288+M289</f>
        <v>30174</v>
      </c>
      <c r="N286" s="65" t="s">
        <v>33</v>
      </c>
      <c r="O286" s="96">
        <f>O287+O288+O289</f>
        <v>30174</v>
      </c>
      <c r="P286" s="96">
        <v>0</v>
      </c>
      <c r="Q286" s="96">
        <f t="shared" ref="Q286:T286" si="816">Q287+Q289</f>
        <v>0</v>
      </c>
      <c r="R286" s="96">
        <f>R287+R289</f>
        <v>0</v>
      </c>
      <c r="S286" s="65" t="s">
        <v>33</v>
      </c>
      <c r="T286" s="96">
        <f>T287+T289</f>
        <v>0</v>
      </c>
      <c r="U286" s="65" t="s">
        <v>33</v>
      </c>
      <c r="V286" s="96">
        <f t="shared" ref="V286:AA286" si="817">V287+V289</f>
        <v>0</v>
      </c>
      <c r="W286" s="96">
        <f>W287+W289</f>
        <v>8819.2</v>
      </c>
      <c r="X286" s="65" t="s">
        <v>33</v>
      </c>
      <c r="Y286" s="96">
        <f t="shared" ref="Y286:AD286" si="818">Y287+Y288+Y289</f>
        <v>8902.4</v>
      </c>
      <c r="Z286" s="65" t="s">
        <v>33</v>
      </c>
      <c r="AA286" s="96">
        <f>AA287+AA289</f>
        <v>0</v>
      </c>
      <c r="AB286" s="96">
        <f t="shared" ref="AB286:AF286" si="819">AB287+AB288+AB289</f>
        <v>13593.6</v>
      </c>
      <c r="AC286" s="65" t="s">
        <v>33</v>
      </c>
      <c r="AD286" s="96">
        <f>AD287+AD288+AD289</f>
        <v>13353.6</v>
      </c>
      <c r="AE286" s="65" t="s">
        <v>33</v>
      </c>
      <c r="AF286" s="96">
        <f>AF287+AF288+AF289</f>
        <v>240</v>
      </c>
    </row>
    <row r="287" s="10" customFormat="1" ht="35.1" customHeight="1" spans="1:32">
      <c r="A287" s="26"/>
      <c r="B287" s="27"/>
      <c r="C287" s="27" t="s">
        <v>36</v>
      </c>
      <c r="D287" s="27"/>
      <c r="E287" s="122">
        <v>77</v>
      </c>
      <c r="F287" s="122">
        <f t="shared" ref="F287:F289" si="820">G287+H287+I287</f>
        <v>56210</v>
      </c>
      <c r="G287" s="122">
        <f>J287</f>
        <v>18480</v>
      </c>
      <c r="H287" s="122">
        <f t="shared" ref="H287:H292" si="821">O287+T287+Y287+AD287</f>
        <v>37730</v>
      </c>
      <c r="I287" s="122">
        <f t="shared" ref="I287:I289" si="822">AF287</f>
        <v>0</v>
      </c>
      <c r="J287" s="96">
        <f t="shared" ref="J287:J289" si="823">L287</f>
        <v>18480</v>
      </c>
      <c r="K287" s="96">
        <v>240</v>
      </c>
      <c r="L287" s="96">
        <f t="shared" ref="L287:L289" si="824">E287*K287</f>
        <v>18480</v>
      </c>
      <c r="M287" s="96">
        <f t="shared" ref="M287:M292" si="825">O287</f>
        <v>21714</v>
      </c>
      <c r="N287" s="96">
        <v>282</v>
      </c>
      <c r="O287" s="96">
        <f t="shared" ref="O287:O289" si="826">E287*N287</f>
        <v>21714</v>
      </c>
      <c r="P287" s="96">
        <v>0</v>
      </c>
      <c r="Q287" s="96">
        <f t="shared" ref="Q287:Q289" si="827">E287*P287</f>
        <v>0</v>
      </c>
      <c r="R287" s="96">
        <f t="shared" ref="R287:R289" si="828">T287+V287</f>
        <v>0</v>
      </c>
      <c r="S287" s="96">
        <v>0</v>
      </c>
      <c r="T287" s="96">
        <f t="shared" ref="T287:T289" si="829">E287*S287</f>
        <v>0</v>
      </c>
      <c r="U287" s="96">
        <v>0</v>
      </c>
      <c r="V287" s="96">
        <f>E287*U287</f>
        <v>0</v>
      </c>
      <c r="W287" s="96">
        <f t="shared" ref="W287:W289" si="830">Y287+AA287</f>
        <v>6406.4</v>
      </c>
      <c r="X287" s="96">
        <v>83.2</v>
      </c>
      <c r="Y287" s="96">
        <f t="shared" ref="Y287:Y289" si="831">E287*X287</f>
        <v>6406.4</v>
      </c>
      <c r="Z287" s="96">
        <v>0</v>
      </c>
      <c r="AA287" s="96">
        <f>E287*Z287</f>
        <v>0</v>
      </c>
      <c r="AB287" s="96">
        <f t="shared" ref="AB287:AB289" si="832">AD287+AF287</f>
        <v>9609.6</v>
      </c>
      <c r="AC287" s="96">
        <v>124.8</v>
      </c>
      <c r="AD287" s="96">
        <f t="shared" ref="AD287:AD289" si="833">E287*AC287</f>
        <v>9609.6</v>
      </c>
      <c r="AE287" s="96">
        <v>0</v>
      </c>
      <c r="AF287" s="96">
        <f t="shared" ref="AF287:AF289" si="834">E287*AE287</f>
        <v>0</v>
      </c>
    </row>
    <row r="288" s="10" customFormat="1" ht="35.1" customHeight="1" spans="1:32">
      <c r="A288" s="26"/>
      <c r="B288" s="27"/>
      <c r="C288" s="27" t="s">
        <v>38</v>
      </c>
      <c r="D288" s="27"/>
      <c r="E288" s="122">
        <v>1</v>
      </c>
      <c r="F288" s="122">
        <f>G288+H288+I288</f>
        <v>730</v>
      </c>
      <c r="G288" s="122">
        <f>J288</f>
        <v>0</v>
      </c>
      <c r="H288" s="122">
        <f>O288+T288+Y288+AD288</f>
        <v>490</v>
      </c>
      <c r="I288" s="122">
        <f>AF288</f>
        <v>240</v>
      </c>
      <c r="J288" s="96">
        <f>L288</f>
        <v>0</v>
      </c>
      <c r="K288" s="96">
        <v>0</v>
      </c>
      <c r="L288" s="96">
        <f>E288*K288</f>
        <v>0</v>
      </c>
      <c r="M288" s="96">
        <f>O288</f>
        <v>282</v>
      </c>
      <c r="N288" s="96">
        <v>282</v>
      </c>
      <c r="O288" s="96">
        <f>E288*N288</f>
        <v>282</v>
      </c>
      <c r="P288" s="96">
        <v>0</v>
      </c>
      <c r="Q288" s="96">
        <f>E288*P288</f>
        <v>0</v>
      </c>
      <c r="R288" s="96">
        <f>T288+V288</f>
        <v>0</v>
      </c>
      <c r="S288" s="96">
        <v>0</v>
      </c>
      <c r="T288" s="96">
        <f>E288*S288</f>
        <v>0</v>
      </c>
      <c r="U288" s="96">
        <v>0</v>
      </c>
      <c r="V288" s="96">
        <v>0</v>
      </c>
      <c r="W288" s="96">
        <f>Y288+AA288</f>
        <v>83.2</v>
      </c>
      <c r="X288" s="96">
        <v>83.2</v>
      </c>
      <c r="Y288" s="96">
        <f>E288*X288</f>
        <v>83.2</v>
      </c>
      <c r="Z288" s="96"/>
      <c r="AA288" s="96"/>
      <c r="AB288" s="96">
        <f>AD288+AF288</f>
        <v>364.8</v>
      </c>
      <c r="AC288" s="96">
        <v>124.8</v>
      </c>
      <c r="AD288" s="96">
        <f>E288*AC288</f>
        <v>124.8</v>
      </c>
      <c r="AE288" s="96">
        <v>240</v>
      </c>
      <c r="AF288" s="96">
        <f>E288*AE288</f>
        <v>240</v>
      </c>
    </row>
    <row r="289" s="10" customFormat="1" ht="46" customHeight="1" spans="1:32">
      <c r="A289" s="26"/>
      <c r="B289" s="27" t="s">
        <v>35</v>
      </c>
      <c r="C289" s="27" t="s">
        <v>40</v>
      </c>
      <c r="D289" s="27"/>
      <c r="E289" s="122">
        <v>29</v>
      </c>
      <c r="F289" s="122">
        <f>G289+H289+I289</f>
        <v>21170</v>
      </c>
      <c r="G289" s="122">
        <f>J289</f>
        <v>6960</v>
      </c>
      <c r="H289" s="122">
        <f>O289+T289+Y289+AD289</f>
        <v>14210</v>
      </c>
      <c r="I289" s="122">
        <f>AF289</f>
        <v>0</v>
      </c>
      <c r="J289" s="96">
        <f>L289</f>
        <v>6960</v>
      </c>
      <c r="K289" s="96">
        <v>240</v>
      </c>
      <c r="L289" s="96">
        <f>E289*K289</f>
        <v>6960</v>
      </c>
      <c r="M289" s="96">
        <f>O289</f>
        <v>8178</v>
      </c>
      <c r="N289" s="96">
        <v>282</v>
      </c>
      <c r="O289" s="96">
        <f>E289*N289</f>
        <v>8178</v>
      </c>
      <c r="P289" s="96">
        <v>0</v>
      </c>
      <c r="Q289" s="96">
        <f>E289*P289</f>
        <v>0</v>
      </c>
      <c r="R289" s="96">
        <f>T289+V289</f>
        <v>0</v>
      </c>
      <c r="S289" s="96">
        <v>0</v>
      </c>
      <c r="T289" s="96">
        <f>E289*S289</f>
        <v>0</v>
      </c>
      <c r="U289" s="96">
        <v>0</v>
      </c>
      <c r="V289" s="96">
        <f>E289*U289</f>
        <v>0</v>
      </c>
      <c r="W289" s="96">
        <f>Y289+AA289</f>
        <v>2412.8</v>
      </c>
      <c r="X289" s="96">
        <v>83.2</v>
      </c>
      <c r="Y289" s="96">
        <f>E289*X289</f>
        <v>2412.8</v>
      </c>
      <c r="Z289" s="96">
        <v>0</v>
      </c>
      <c r="AA289" s="96">
        <f>E289*Z289</f>
        <v>0</v>
      </c>
      <c r="AB289" s="96">
        <f>AD289+AF289</f>
        <v>3619.2</v>
      </c>
      <c r="AC289" s="96">
        <v>124.8</v>
      </c>
      <c r="AD289" s="96">
        <f>E289*AC289</f>
        <v>3619.2</v>
      </c>
      <c r="AE289" s="96">
        <v>0</v>
      </c>
      <c r="AF289" s="96">
        <f>E289*AE289</f>
        <v>0</v>
      </c>
    </row>
    <row r="290" s="10" customFormat="1" ht="35.1" customHeight="1" spans="1:32">
      <c r="A290" s="26"/>
      <c r="B290" s="25" t="s">
        <v>55</v>
      </c>
      <c r="C290" s="25"/>
      <c r="D290" s="25"/>
      <c r="E290" s="122">
        <f t="shared" ref="E290:J290" si="835">E291+E292</f>
        <v>1282</v>
      </c>
      <c r="F290" s="122">
        <f>F291+F292</f>
        <v>935860</v>
      </c>
      <c r="G290" s="122">
        <f>J290</f>
        <v>300240</v>
      </c>
      <c r="H290" s="122">
        <f>O290+T290+Y290+AD290</f>
        <v>628180</v>
      </c>
      <c r="I290" s="122">
        <f t="shared" ref="I290:L290" si="836">I291+I292</f>
        <v>7440</v>
      </c>
      <c r="J290" s="96">
        <f>J291+J292</f>
        <v>300240</v>
      </c>
      <c r="K290" s="65" t="s">
        <v>33</v>
      </c>
      <c r="L290" s="96">
        <f>L291+L292</f>
        <v>300240</v>
      </c>
      <c r="M290" s="96">
        <f>O290</f>
        <v>361524</v>
      </c>
      <c r="N290" s="65" t="s">
        <v>33</v>
      </c>
      <c r="O290" s="96">
        <f t="shared" ref="O290:T290" si="837">O291+O292</f>
        <v>361524</v>
      </c>
      <c r="P290" s="96">
        <v>0</v>
      </c>
      <c r="Q290" s="96">
        <v>0</v>
      </c>
      <c r="R290" s="96">
        <f>R291+R292</f>
        <v>1934.4</v>
      </c>
      <c r="S290" s="65" t="s">
        <v>33</v>
      </c>
      <c r="T290" s="96">
        <f>T291+T292</f>
        <v>1934.4</v>
      </c>
      <c r="U290" s="65" t="s">
        <v>33</v>
      </c>
      <c r="V290" s="96">
        <v>0</v>
      </c>
      <c r="W290" s="96">
        <f t="shared" ref="W290:AB290" si="838">W291+W292</f>
        <v>105372.8</v>
      </c>
      <c r="X290" s="65" t="s">
        <v>33</v>
      </c>
      <c r="Y290" s="96">
        <f t="shared" ref="Y290:AD290" si="839">Y291+Y292</f>
        <v>105372.8</v>
      </c>
      <c r="Z290" s="65" t="s">
        <v>33</v>
      </c>
      <c r="AA290" s="96">
        <v>0</v>
      </c>
      <c r="AB290" s="96">
        <f t="shared" ref="AB290:AF290" si="840">AB291+AB292</f>
        <v>166788.8</v>
      </c>
      <c r="AC290" s="65" t="s">
        <v>33</v>
      </c>
      <c r="AD290" s="96">
        <f>AD291+AD292</f>
        <v>159348.8</v>
      </c>
      <c r="AE290" s="65" t="s">
        <v>33</v>
      </c>
      <c r="AF290" s="96">
        <f>AF291+AF292</f>
        <v>7440</v>
      </c>
    </row>
    <row r="291" s="10" customFormat="1" ht="35.1" customHeight="1" spans="1:32">
      <c r="A291" s="26"/>
      <c r="B291" s="27"/>
      <c r="C291" s="27" t="s">
        <v>56</v>
      </c>
      <c r="D291" s="27"/>
      <c r="E291" s="122">
        <v>1251</v>
      </c>
      <c r="F291" s="122">
        <f>G291+H291+I291</f>
        <v>920670</v>
      </c>
      <c r="G291" s="122">
        <f>J291</f>
        <v>300240</v>
      </c>
      <c r="H291" s="122">
        <f>O291+T291+Y291+AD291</f>
        <v>612990</v>
      </c>
      <c r="I291" s="122">
        <f>AF290</f>
        <v>7440</v>
      </c>
      <c r="J291" s="96">
        <f>L291</f>
        <v>300240</v>
      </c>
      <c r="K291" s="96">
        <v>240</v>
      </c>
      <c r="L291" s="96">
        <f>E291*K291</f>
        <v>300240</v>
      </c>
      <c r="M291" s="96">
        <f>O291</f>
        <v>352782</v>
      </c>
      <c r="N291" s="96">
        <v>282</v>
      </c>
      <c r="O291" s="96">
        <f>E291*N291</f>
        <v>352782</v>
      </c>
      <c r="P291" s="96">
        <v>0</v>
      </c>
      <c r="Q291" s="96">
        <v>0</v>
      </c>
      <c r="R291" s="96">
        <f t="shared" ref="R291:R293" si="841">T291+V291</f>
        <v>0</v>
      </c>
      <c r="S291" s="96">
        <v>0</v>
      </c>
      <c r="T291" s="96">
        <f>E291*S291</f>
        <v>0</v>
      </c>
      <c r="U291" s="96">
        <v>0</v>
      </c>
      <c r="V291" s="96">
        <v>0</v>
      </c>
      <c r="W291" s="96">
        <f>AA291+Y291</f>
        <v>104083.2</v>
      </c>
      <c r="X291" s="96">
        <v>83.2</v>
      </c>
      <c r="Y291" s="96">
        <f>E291*X291</f>
        <v>104083.2</v>
      </c>
      <c r="Z291" s="96">
        <v>0</v>
      </c>
      <c r="AA291" s="96">
        <v>0</v>
      </c>
      <c r="AB291" s="96">
        <f>AD291+AF291</f>
        <v>156124.8</v>
      </c>
      <c r="AC291" s="96">
        <v>124.8</v>
      </c>
      <c r="AD291" s="96">
        <f>E291*AC291</f>
        <v>156124.8</v>
      </c>
      <c r="AE291" s="96">
        <v>0</v>
      </c>
      <c r="AF291" s="96">
        <v>0</v>
      </c>
    </row>
    <row r="292" s="10" customFormat="1" ht="35.1" customHeight="1" spans="1:32">
      <c r="A292" s="26"/>
      <c r="B292" s="27"/>
      <c r="C292" s="27" t="s">
        <v>56</v>
      </c>
      <c r="D292" s="27"/>
      <c r="E292" s="122">
        <v>31</v>
      </c>
      <c r="F292" s="122">
        <f>G292+H292+I292</f>
        <v>15190</v>
      </c>
      <c r="G292" s="122">
        <f>J292</f>
        <v>0</v>
      </c>
      <c r="H292" s="122">
        <f>O292+T292+Y292+AD292</f>
        <v>15190</v>
      </c>
      <c r="I292" s="122">
        <f>AF291</f>
        <v>0</v>
      </c>
      <c r="J292" s="96">
        <f>L292</f>
        <v>0</v>
      </c>
      <c r="K292" s="96">
        <v>0</v>
      </c>
      <c r="L292" s="96">
        <f>E292*K292</f>
        <v>0</v>
      </c>
      <c r="M292" s="96">
        <f>O292</f>
        <v>8742</v>
      </c>
      <c r="N292" s="96">
        <v>282</v>
      </c>
      <c r="O292" s="96">
        <f>E292*N292</f>
        <v>8742</v>
      </c>
      <c r="P292" s="96">
        <v>0</v>
      </c>
      <c r="Q292" s="96">
        <v>0</v>
      </c>
      <c r="R292" s="96">
        <f>T292+V292</f>
        <v>1934.4</v>
      </c>
      <c r="S292" s="96">
        <v>62.4</v>
      </c>
      <c r="T292" s="96">
        <f>E292*S292</f>
        <v>1934.4</v>
      </c>
      <c r="U292" s="96">
        <v>0</v>
      </c>
      <c r="V292" s="96">
        <v>0</v>
      </c>
      <c r="W292" s="96">
        <f>AA292+Y292</f>
        <v>1289.6</v>
      </c>
      <c r="X292" s="96">
        <v>41.6</v>
      </c>
      <c r="Y292" s="96">
        <f>E292*X292</f>
        <v>1289.6</v>
      </c>
      <c r="Z292" s="96">
        <v>0</v>
      </c>
      <c r="AA292" s="96">
        <v>0</v>
      </c>
      <c r="AB292" s="96">
        <f>AD292+AF292</f>
        <v>10664</v>
      </c>
      <c r="AC292" s="96">
        <v>104</v>
      </c>
      <c r="AD292" s="96">
        <f>E292*AC292</f>
        <v>3224</v>
      </c>
      <c r="AE292" s="96">
        <v>240</v>
      </c>
      <c r="AF292" s="96">
        <f>E292*AE292</f>
        <v>7440</v>
      </c>
    </row>
    <row r="293" s="10" customFormat="1" ht="35.1" customHeight="1" spans="1:32">
      <c r="A293" s="93"/>
      <c r="B293" s="25" t="s">
        <v>41</v>
      </c>
      <c r="C293" s="25"/>
      <c r="D293" s="25"/>
      <c r="E293" s="122">
        <f t="shared" ref="E293:I293" si="842">E282+E286+E290</f>
        <v>11805</v>
      </c>
      <c r="F293" s="122">
        <f>F282+F286+F290</f>
        <v>8617650</v>
      </c>
      <c r="G293" s="122">
        <f>G282+G286+G290</f>
        <v>2819520</v>
      </c>
      <c r="H293" s="122">
        <f>H282+H286+H290</f>
        <v>5784450</v>
      </c>
      <c r="I293" s="122">
        <f>I282+I286+I290</f>
        <v>13680</v>
      </c>
      <c r="J293" s="96">
        <f>J282++J286+J290</f>
        <v>2819520</v>
      </c>
      <c r="K293" s="65" t="s">
        <v>33</v>
      </c>
      <c r="L293" s="96">
        <f t="shared" ref="L293:O293" si="843">L282+L286+L290</f>
        <v>2819520</v>
      </c>
      <c r="M293" s="96">
        <f>M282+M286+M290</f>
        <v>3329010</v>
      </c>
      <c r="N293" s="65" t="s">
        <v>33</v>
      </c>
      <c r="O293" s="96">
        <f>O282+O286+O290</f>
        <v>3329010</v>
      </c>
      <c r="P293" s="96">
        <f>P282+P286</f>
        <v>0</v>
      </c>
      <c r="Q293" s="96">
        <f>Q282+Q286</f>
        <v>0</v>
      </c>
      <c r="R293" s="96">
        <f>T293+V293</f>
        <v>73382.4</v>
      </c>
      <c r="S293" s="65" t="s">
        <v>33</v>
      </c>
      <c r="T293" s="96">
        <f>T282+T286+T290</f>
        <v>73382.4</v>
      </c>
      <c r="U293" s="65" t="s">
        <v>33</v>
      </c>
      <c r="V293" s="96">
        <f>V282+V286</f>
        <v>0</v>
      </c>
      <c r="W293" s="96">
        <f>Y293+AA293</f>
        <v>933254.4</v>
      </c>
      <c r="X293" s="65" t="s">
        <v>33</v>
      </c>
      <c r="Y293" s="96">
        <f>Y290+Y286+Y282</f>
        <v>933254.4</v>
      </c>
      <c r="Z293" s="65" t="s">
        <v>33</v>
      </c>
      <c r="AA293" s="96">
        <f>AA282+AA286</f>
        <v>0</v>
      </c>
      <c r="AB293" s="96">
        <f t="shared" ref="AB293:AF293" si="844">AB282+AB286+AB290</f>
        <v>1462483.2</v>
      </c>
      <c r="AC293" s="65" t="s">
        <v>33</v>
      </c>
      <c r="AD293" s="96">
        <f>AD282+AD286+AD290</f>
        <v>1448803.2</v>
      </c>
      <c r="AE293" s="65" t="s">
        <v>33</v>
      </c>
      <c r="AF293" s="96">
        <f>AF282+AF286+AF290</f>
        <v>13680</v>
      </c>
    </row>
    <row r="294" s="12" customFormat="1" ht="12" spans="1:32">
      <c r="A294" s="34"/>
      <c r="B294" s="35"/>
      <c r="C294" s="35"/>
      <c r="D294" s="35"/>
      <c r="E294" s="35"/>
      <c r="F294" s="36"/>
      <c r="G294" s="36"/>
      <c r="H294" s="35"/>
      <c r="I294" s="6"/>
      <c r="J294" s="36"/>
      <c r="K294" s="36"/>
      <c r="L294" s="35"/>
      <c r="M294" s="35"/>
      <c r="N294" s="6"/>
      <c r="O294" s="64"/>
      <c r="P294" s="36"/>
      <c r="Q294" s="36"/>
      <c r="R294" s="36"/>
      <c r="S294" s="36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</row>
    <row r="295" s="10" customFormat="1"/>
  </sheetData>
  <mergeCells count="188">
    <mergeCell ref="AE3:AF3"/>
    <mergeCell ref="F4:I4"/>
    <mergeCell ref="J4:AF4"/>
    <mergeCell ref="J5:L5"/>
    <mergeCell ref="M5:Q5"/>
    <mergeCell ref="R5:V5"/>
    <mergeCell ref="W5:AA5"/>
    <mergeCell ref="AB5:AF5"/>
    <mergeCell ref="B7:D7"/>
    <mergeCell ref="B12:D12"/>
    <mergeCell ref="B19:D19"/>
    <mergeCell ref="E20:AA20"/>
    <mergeCell ref="B21:C21"/>
    <mergeCell ref="F22:H22"/>
    <mergeCell ref="J22:K22"/>
    <mergeCell ref="P22:S22"/>
    <mergeCell ref="AB22:AF22"/>
    <mergeCell ref="B23:D23"/>
    <mergeCell ref="B28:D28"/>
    <mergeCell ref="B36:D36"/>
    <mergeCell ref="B37:C37"/>
    <mergeCell ref="E37:AA37"/>
    <mergeCell ref="B38:C38"/>
    <mergeCell ref="F39:G39"/>
    <mergeCell ref="J39:K39"/>
    <mergeCell ref="P39:S39"/>
    <mergeCell ref="AB39:AF39"/>
    <mergeCell ref="B40:D40"/>
    <mergeCell ref="B45:D45"/>
    <mergeCell ref="B52:D52"/>
    <mergeCell ref="E53:AA53"/>
    <mergeCell ref="B54:C54"/>
    <mergeCell ref="F55:G55"/>
    <mergeCell ref="J55:K55"/>
    <mergeCell ref="P55:S55"/>
    <mergeCell ref="AB55:AF55"/>
    <mergeCell ref="B56:D56"/>
    <mergeCell ref="B61:D61"/>
    <mergeCell ref="B69:D69"/>
    <mergeCell ref="E70:AA70"/>
    <mergeCell ref="B71:C71"/>
    <mergeCell ref="F72:G72"/>
    <mergeCell ref="J72:K72"/>
    <mergeCell ref="P72:S72"/>
    <mergeCell ref="AB72:AF72"/>
    <mergeCell ref="B73:D73"/>
    <mergeCell ref="B78:D78"/>
    <mergeCell ref="B85:D85"/>
    <mergeCell ref="E86:AA86"/>
    <mergeCell ref="B87:C87"/>
    <mergeCell ref="F88:G88"/>
    <mergeCell ref="J88:K88"/>
    <mergeCell ref="P88:S88"/>
    <mergeCell ref="AB88:AF88"/>
    <mergeCell ref="B89:D89"/>
    <mergeCell ref="B94:D94"/>
    <mergeCell ref="B99:D99"/>
    <mergeCell ref="E100:AA100"/>
    <mergeCell ref="B101:C101"/>
    <mergeCell ref="F102:G102"/>
    <mergeCell ref="J102:K102"/>
    <mergeCell ref="P102:S102"/>
    <mergeCell ref="AB102:AF102"/>
    <mergeCell ref="B103:D103"/>
    <mergeCell ref="B109:D109"/>
    <mergeCell ref="B116:D116"/>
    <mergeCell ref="B124:D124"/>
    <mergeCell ref="B125:C125"/>
    <mergeCell ref="E125:V125"/>
    <mergeCell ref="B126:C126"/>
    <mergeCell ref="E126:V126"/>
    <mergeCell ref="B127:C127"/>
    <mergeCell ref="E127:V127"/>
    <mergeCell ref="F128:G128"/>
    <mergeCell ref="J128:K128"/>
    <mergeCell ref="P128:S128"/>
    <mergeCell ref="AB128:AF128"/>
    <mergeCell ref="B129:D129"/>
    <mergeCell ref="B134:D134"/>
    <mergeCell ref="B143:D143"/>
    <mergeCell ref="B148:D148"/>
    <mergeCell ref="B149:C149"/>
    <mergeCell ref="E149:V149"/>
    <mergeCell ref="B150:C150"/>
    <mergeCell ref="E150:V150"/>
    <mergeCell ref="B151:C151"/>
    <mergeCell ref="E151:V151"/>
    <mergeCell ref="F152:G152"/>
    <mergeCell ref="J152:K152"/>
    <mergeCell ref="P152:S152"/>
    <mergeCell ref="AB152:AF152"/>
    <mergeCell ref="B153:D153"/>
    <mergeCell ref="B158:D158"/>
    <mergeCell ref="B164:D164"/>
    <mergeCell ref="B171:D171"/>
    <mergeCell ref="E172:V172"/>
    <mergeCell ref="B173:C173"/>
    <mergeCell ref="E173:V173"/>
    <mergeCell ref="F174:G174"/>
    <mergeCell ref="J174:K174"/>
    <mergeCell ref="P174:S174"/>
    <mergeCell ref="AB174:AF174"/>
    <mergeCell ref="B175:D175"/>
    <mergeCell ref="B179:D179"/>
    <mergeCell ref="B185:D185"/>
    <mergeCell ref="B191:D191"/>
    <mergeCell ref="F192:G192"/>
    <mergeCell ref="J192:K192"/>
    <mergeCell ref="P192:S192"/>
    <mergeCell ref="AB192:AF192"/>
    <mergeCell ref="B193:D193"/>
    <mergeCell ref="B198:D198"/>
    <mergeCell ref="B205:D205"/>
    <mergeCell ref="B212:D212"/>
    <mergeCell ref="E213:V213"/>
    <mergeCell ref="B214:C214"/>
    <mergeCell ref="E214:V214"/>
    <mergeCell ref="B215:C215"/>
    <mergeCell ref="E215:V215"/>
    <mergeCell ref="F216:G216"/>
    <mergeCell ref="J216:K216"/>
    <mergeCell ref="P216:S216"/>
    <mergeCell ref="AB216:AF216"/>
    <mergeCell ref="B218:D218"/>
    <mergeCell ref="B223:D223"/>
    <mergeCell ref="B229:D229"/>
    <mergeCell ref="F231:G231"/>
    <mergeCell ref="J231:K231"/>
    <mergeCell ref="P231:S231"/>
    <mergeCell ref="AB231:AF231"/>
    <mergeCell ref="B232:D232"/>
    <mergeCell ref="B236:D236"/>
    <mergeCell ref="B242:D242"/>
    <mergeCell ref="B249:D249"/>
    <mergeCell ref="B250:C250"/>
    <mergeCell ref="E250:V250"/>
    <mergeCell ref="B251:C251"/>
    <mergeCell ref="E251:V251"/>
    <mergeCell ref="B252:C252"/>
    <mergeCell ref="E252:V252"/>
    <mergeCell ref="F253:G253"/>
    <mergeCell ref="J253:K253"/>
    <mergeCell ref="P253:S253"/>
    <mergeCell ref="AB253:AF253"/>
    <mergeCell ref="B256:D256"/>
    <mergeCell ref="B260:D260"/>
    <mergeCell ref="B262:C262"/>
    <mergeCell ref="B266:D266"/>
    <mergeCell ref="B271:C271"/>
    <mergeCell ref="B273:D273"/>
    <mergeCell ref="B278:G278"/>
    <mergeCell ref="B279:G279"/>
    <mergeCell ref="B280:C280"/>
    <mergeCell ref="F281:G281"/>
    <mergeCell ref="J281:K281"/>
    <mergeCell ref="P281:S281"/>
    <mergeCell ref="AB281:AF281"/>
    <mergeCell ref="B282:D282"/>
    <mergeCell ref="B286:D286"/>
    <mergeCell ref="B290:D290"/>
    <mergeCell ref="B293:D293"/>
    <mergeCell ref="F294:G294"/>
    <mergeCell ref="J294:K294"/>
    <mergeCell ref="P294:S294"/>
    <mergeCell ref="AB294:AF294"/>
    <mergeCell ref="A4:A6"/>
    <mergeCell ref="A7:A21"/>
    <mergeCell ref="A23:A38"/>
    <mergeCell ref="A40:A54"/>
    <mergeCell ref="A56:A71"/>
    <mergeCell ref="A73:A87"/>
    <mergeCell ref="A89:A101"/>
    <mergeCell ref="A103:A127"/>
    <mergeCell ref="A129:A151"/>
    <mergeCell ref="A153:A173"/>
    <mergeCell ref="A175:A191"/>
    <mergeCell ref="A193:A215"/>
    <mergeCell ref="A218:A229"/>
    <mergeCell ref="A232:A252"/>
    <mergeCell ref="A256:A280"/>
    <mergeCell ref="A282:A293"/>
    <mergeCell ref="E4:E6"/>
    <mergeCell ref="F5:F6"/>
    <mergeCell ref="G5:G6"/>
    <mergeCell ref="H5:H6"/>
    <mergeCell ref="I5:I6"/>
    <mergeCell ref="A1:AF2"/>
    <mergeCell ref="B4:D6"/>
  </mergeCells>
  <printOptions horizontalCentered="1"/>
  <pageMargins left="0.55" right="0.55" top="0.393055555555556" bottom="0.786805555555556" header="0.511805555555556" footer="0.511805555555556"/>
  <pageSetup paperSize="9" scale="67" orientation="landscape" horizontalDpi="600"/>
  <headerFooter alignWithMargins="0"/>
  <rowBreaks count="14" manualBreakCount="14">
    <brk id="22" max="16383" man="1"/>
    <brk id="39" max="16383" man="1"/>
    <brk id="55" max="16383" man="1"/>
    <brk id="72" max="16383" man="1"/>
    <brk id="88" max="16383" man="1"/>
    <brk id="102" max="16383" man="1"/>
    <brk id="128" max="16383" man="1"/>
    <brk id="152" max="16383" man="1"/>
    <brk id="174" max="16383" man="1"/>
    <brk id="192" max="16383" man="1"/>
    <brk id="217" max="16383" man="1"/>
    <brk id="231" max="16383" man="1"/>
    <brk id="255" max="16383" man="1"/>
    <brk id="281" max="16383" man="1"/>
  </rowBreaks>
  <colBreaks count="1" manualBreakCount="1">
    <brk id="3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2019各区及市汇总A4纸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1996-12-17T01:32:00Z</dcterms:created>
  <dcterms:modified xsi:type="dcterms:W3CDTF">2019-09-11T03:15:56Z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2052-9.1.0.4798</vt:lpwstr>
  </property>
</Properties>
</file>